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4" activeTab="1"/>
  </bookViews>
  <sheets>
    <sheet name="Opći dio " sheetId="1" r:id="rId1"/>
    <sheet name="FP rashodi 2021." sheetId="2" r:id="rId2"/>
    <sheet name="FP prihodi 2021" sheetId="3" r:id="rId3"/>
    <sheet name="FP prihodi 2021+1 i 2021+2" sheetId="4" r:id="rId4"/>
  </sheets>
  <definedNames>
    <definedName name="_xlnm.Print_Area" localSheetId="1">'FP rashodi 2021.'!$A$1:$M$68</definedName>
  </definedNames>
  <calcPr fullCalcOnLoad="1"/>
</workbook>
</file>

<file path=xl/sharedStrings.xml><?xml version="1.0" encoding="utf-8"?>
<sst xmlns="http://schemas.openxmlformats.org/spreadsheetml/2006/main" count="155" uniqueCount="116">
  <si>
    <t xml:space="preserve">Donacije 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</si>
  <si>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</si>
  <si>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</si>
  <si>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</si>
  <si>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</si>
  <si>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</si>
  <si>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</si>
  <si>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</si>
  <si>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</si>
  <si>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</si>
  <si>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</si>
  <si>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 xml:space="preserve"> Procjena 2005.</t>
  </si>
  <si>
    <t xml:space="preserve"> Procjena 2006.</t>
  </si>
  <si>
    <t>UKUPNO A/Tpr./Kpr.</t>
  </si>
  <si>
    <t>Financijski plan - Plan rashoda i izdataka</t>
  </si>
  <si>
    <t>Rashodi za zaposlene</t>
  </si>
  <si>
    <t xml:space="preserve">Ostali rashodi za zaposlene </t>
  </si>
  <si>
    <t>Doprinosi na plaće</t>
  </si>
  <si>
    <t>Materijalni rashodi</t>
  </si>
  <si>
    <t>Naknade troškova zaposlenima</t>
  </si>
  <si>
    <t>Stručno usavršavanje zaposlenika</t>
  </si>
  <si>
    <t>Rashodi za materijal i energiju</t>
  </si>
  <si>
    <t>Rashodi za usluge</t>
  </si>
  <si>
    <t>Intelektualne i osobne usluge</t>
  </si>
  <si>
    <t>Ostale usluge</t>
  </si>
  <si>
    <t>Ostali nespomenuti rashodi poslovanja</t>
  </si>
  <si>
    <t>Rashodi za nabavu nefinancijske imovine</t>
  </si>
  <si>
    <t>Nematerijalna imovina</t>
  </si>
  <si>
    <t>Postrojenja i oprema</t>
  </si>
  <si>
    <t>Račun rashoda/ izdatka</t>
  </si>
  <si>
    <t>Oznaka rač.iz                                      računskog plana</t>
  </si>
  <si>
    <t>Izvor prihoda i primitaka</t>
  </si>
  <si>
    <t>Opći prihodi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</si>
  <si>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</si>
  <si>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</si>
  <si>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</si>
  <si>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</si>
  <si>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</si>
  <si>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</si>
  <si>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</si>
  <si>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</si>
  <si>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</si>
  <si>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</si>
  <si>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</si>
  <si>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</si>
  <si>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</si>
  <si>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</si>
  <si>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</si>
  <si>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</si>
  <si>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</si>
  <si>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 xml:space="preserve">922 Višak iz prethodnog razdoblja </t>
  </si>
  <si>
    <t>Knjige, umjetnička djela i ostale izložbene vrjednosti</t>
  </si>
  <si>
    <t>Naknada za korištenje osobnog automobila</t>
  </si>
  <si>
    <t>Uredski materijal</t>
  </si>
  <si>
    <t>Energija</t>
  </si>
  <si>
    <t>Materijal i djelovi za tekuće investicijsko održavanje</t>
  </si>
  <si>
    <t>Sitni inventar</t>
  </si>
  <si>
    <t>Službena radna i zaštitna odjeća i obuća</t>
  </si>
  <si>
    <t>Usluge telefona, pošte i prijevoza</t>
  </si>
  <si>
    <t>Komunalne usluge</t>
  </si>
  <si>
    <t xml:space="preserve">Zdravstvene i veterinarske usluge </t>
  </si>
  <si>
    <t>Računalne usluge</t>
  </si>
  <si>
    <t>Premije osiguranja</t>
  </si>
  <si>
    <t>Reprezentacija</t>
  </si>
  <si>
    <t>Članarine</t>
  </si>
  <si>
    <t>Usluge tekućeg investicijskog i održavanja</t>
  </si>
  <si>
    <t>Ostale usluge za komunikaciju i prijevoz - prijevoz učenika</t>
  </si>
  <si>
    <t>Uredski namještaj i oprema</t>
  </si>
  <si>
    <t>Ostala oprema za održavanje i zaštitu</t>
  </si>
  <si>
    <t>Glazbena oprema</t>
  </si>
  <si>
    <t>Knjige u knjižnicama</t>
  </si>
  <si>
    <t>Plaće za redovan rad</t>
  </si>
  <si>
    <t>Plaće (bruto)</t>
  </si>
  <si>
    <t>Materijal i sirovine - LUNCH BOX</t>
  </si>
  <si>
    <t>Maretijal i sirovine - ŠKOLSKA KUHINJA</t>
  </si>
  <si>
    <t>RASHODI POSLOVANJA</t>
  </si>
  <si>
    <t>UKUPNO 3 + 4</t>
  </si>
  <si>
    <t>2021.</t>
  </si>
  <si>
    <t>OPREMA I KNJIGE</t>
  </si>
  <si>
    <t>UKUPNO</t>
  </si>
  <si>
    <t>Rashodi za nabavu dugotrajne imovine</t>
  </si>
  <si>
    <t>Ukupno                   (po izvorima)</t>
  </si>
  <si>
    <t xml:space="preserve"> Procjena 2021.</t>
  </si>
  <si>
    <t>Službena putovanja</t>
  </si>
  <si>
    <t>Ravnatelj:</t>
  </si>
  <si>
    <t>Zlatko Bagarić</t>
  </si>
  <si>
    <r>
      <t>prihoda i primitaka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</si>
  <si>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>Materijal i sirovine - SHEMA ŠKOLSKO VOĆE I MLIJEKO</t>
  </si>
  <si>
    <t>Plaće za prekovremeni rad</t>
  </si>
  <si>
    <t>Plaće za posebne uvjete rada</t>
  </si>
  <si>
    <t>Doprinosi za zdravstveno osiguranje</t>
  </si>
  <si>
    <t>Naknade za prijevoz, za rad na terenu i odvojen život</t>
  </si>
  <si>
    <t>Pristojbe i naknade (naknada za nezapošljanjave invalida)</t>
  </si>
  <si>
    <t>Ostali rashodi za zaposlene</t>
  </si>
  <si>
    <t>Projekcija plana za 2022.</t>
  </si>
  <si>
    <t>2022.</t>
  </si>
  <si>
    <t xml:space="preserve"> Procjena 2022.</t>
  </si>
  <si>
    <t>Voditelj računovodstva:</t>
  </si>
  <si>
    <t>Nikolina Fukšić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</si>
  <si>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0"/>
        <color indexed="8"/>
        <rFont val="Arial"/>
        <family val="2"/>
      </rPr>
      <t>)  ZA 2021. I                                                                                                                                                PROJEKCIJA PLANA ZA  2022. I 2023. GODINU</t>
    </r>
  </si>
  <si>
    <t>Prijedlog plana za 2021.</t>
  </si>
  <si>
    <t>Projekcija plana za 2023.</t>
  </si>
  <si>
    <t>Slavonski Brod, 10. listopad 2020.g.</t>
  </si>
  <si>
    <t>2023.</t>
  </si>
  <si>
    <t>Financijski plan - Procjena prihoda i primitaka 2021.</t>
  </si>
  <si>
    <t>Financijski plan - Procjena prihoda i primitaka 2022/2023.</t>
  </si>
  <si>
    <t>Komunikacijska oprema</t>
  </si>
  <si>
    <t>Sportska i glazbena oprema</t>
  </si>
  <si>
    <t>Naknade građanima i kućansatvima…</t>
  </si>
  <si>
    <t>Ostale naknade građanstvima i kućanstvima iz proračuna</t>
  </si>
  <si>
    <t>Ostale naknade građanstvima i kućanstvima u naravi</t>
  </si>
  <si>
    <t xml:space="preserve">Prijedlog plana za 2021. </t>
  </si>
  <si>
    <t>Ukupno po izvorima za 2021. godinu</t>
  </si>
  <si>
    <t>Ukupno prihodi i primici za 2021. godinu</t>
  </si>
  <si>
    <t>Ukupno prihodi i primici za 2023.</t>
  </si>
  <si>
    <t xml:space="preserve">Ukupno prihodi i primici za 2022. 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</si>
</sst>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A]dd\.\ mmmm\ yyyy\.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Calibri"/>
      <family val="2"/>
    </font>
    <font>
      <b/>
      <sz val="26"/>
      <color indexed="9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0"/>
      <color rgb="FF000000"/>
      <name val="Arial"/>
      <family val="2"/>
    </font>
    <font>
      <b/>
      <sz val="26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E2D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FFFA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right" vertical="center"/>
    </xf>
    <xf numFmtId="0" fontId="67" fillId="0" borderId="12" xfId="0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3" fontId="67" fillId="0" borderId="12" xfId="0" applyNumberFormat="1" applyFont="1" applyBorder="1" applyAlignment="1">
      <alignment horizontal="right" vertical="center"/>
    </xf>
    <xf numFmtId="199" fontId="67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67" fillId="0" borderId="12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14" fillId="32" borderId="14" xfId="0" applyNumberFormat="1" applyFont="1" applyFill="1" applyBorder="1" applyAlignment="1">
      <alignment horizontal="center" vertical="center"/>
    </xf>
    <xf numFmtId="3" fontId="14" fillId="32" borderId="11" xfId="0" applyNumberFormat="1" applyFont="1" applyFill="1" applyBorder="1" applyAlignment="1">
      <alignment horizontal="left" vertical="center"/>
    </xf>
    <xf numFmtId="3" fontId="14" fillId="32" borderId="11" xfId="0" applyNumberFormat="1" applyFont="1" applyFill="1" applyBorder="1" applyAlignment="1">
      <alignment horizontal="right" vertical="center"/>
    </xf>
    <xf numFmtId="3" fontId="14" fillId="32" borderId="11" xfId="0" applyNumberFormat="1" applyFont="1" applyFill="1" applyBorder="1" applyAlignment="1">
      <alignment horizontal="center" vertical="center"/>
    </xf>
    <xf numFmtId="3" fontId="14" fillId="32" borderId="15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8" xfId="0" applyNumberFormat="1" applyFont="1" applyFill="1" applyBorder="1" applyAlignment="1">
      <alignment horizontal="right" vertical="center"/>
    </xf>
    <xf numFmtId="3" fontId="14" fillId="33" borderId="16" xfId="0" applyNumberFormat="1" applyFont="1" applyFill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14" fillId="33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3" fontId="14" fillId="33" borderId="11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0" fontId="14" fillId="33" borderId="14" xfId="0" applyNumberFormat="1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6" fillId="34" borderId="14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69" fillId="0" borderId="0" xfId="0" applyNumberFormat="1" applyFont="1" applyAlignment="1">
      <alignment/>
    </xf>
    <xf numFmtId="0" fontId="4" fillId="1" borderId="21" xfId="0" applyFont="1" applyFill="1" applyBorder="1" applyAlignment="1">
      <alignment horizontal="left" wrapText="1"/>
    </xf>
    <xf numFmtId="0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14" fillId="33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/>
    </xf>
    <xf numFmtId="0" fontId="19" fillId="1" borderId="24" xfId="0" applyFont="1" applyFill="1" applyBorder="1" applyAlignment="1">
      <alignment horizontal="center" vertical="center"/>
    </xf>
    <xf numFmtId="0" fontId="19" fillId="1" borderId="25" xfId="0" applyFont="1" applyFill="1" applyBorder="1" applyAlignment="1">
      <alignment horizontal="center" vertical="center" wrapText="1"/>
    </xf>
    <xf numFmtId="0" fontId="13" fillId="33" borderId="26" xfId="0" applyNumberFormat="1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26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center" vertical="center"/>
    </xf>
    <xf numFmtId="0" fontId="22" fillId="35" borderId="28" xfId="0" applyFont="1" applyFill="1" applyBorder="1" applyAlignment="1">
      <alignment horizontal="left" vertical="center" wrapText="1"/>
    </xf>
    <xf numFmtId="3" fontId="22" fillId="35" borderId="2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3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3" fontId="22" fillId="36" borderId="12" xfId="0" applyNumberFormat="1" applyFont="1" applyFill="1" applyBorder="1" applyAlignment="1">
      <alignment horizontal="right" vertical="center"/>
    </xf>
    <xf numFmtId="3" fontId="22" fillId="36" borderId="31" xfId="0" applyNumberFormat="1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left" vertical="center" wrapText="1"/>
    </xf>
    <xf numFmtId="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71" fillId="37" borderId="12" xfId="0" applyFont="1" applyFill="1" applyBorder="1" applyAlignment="1">
      <alignment horizontal="right" vertical="center"/>
    </xf>
    <xf numFmtId="3" fontId="71" fillId="37" borderId="12" xfId="0" applyNumberFormat="1" applyFont="1" applyFill="1" applyBorder="1" applyAlignment="1">
      <alignment horizontal="right" vertical="center"/>
    </xf>
    <xf numFmtId="0" fontId="71" fillId="37" borderId="12" xfId="0" applyFont="1" applyFill="1" applyBorder="1" applyAlignment="1">
      <alignment horizontal="right" vertical="center" wrapText="1"/>
    </xf>
    <xf numFmtId="199" fontId="67" fillId="37" borderId="12" xfId="0" applyNumberFormat="1" applyFont="1" applyFill="1" applyBorder="1" applyAlignment="1">
      <alignment horizontal="right" vertical="center"/>
    </xf>
    <xf numFmtId="199" fontId="71" fillId="37" borderId="12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left" vertical="center"/>
    </xf>
    <xf numFmtId="3" fontId="14" fillId="0" borderId="32" xfId="0" applyNumberFormat="1" applyFont="1" applyFill="1" applyBorder="1" applyAlignment="1">
      <alignment horizontal="left" vertical="center"/>
    </xf>
    <xf numFmtId="3" fontId="14" fillId="33" borderId="11" xfId="0" applyNumberFormat="1" applyFont="1" applyFill="1" applyBorder="1" applyAlignment="1">
      <alignment horizontal="left" vertical="center"/>
    </xf>
    <xf numFmtId="3" fontId="14" fillId="36" borderId="11" xfId="0" applyNumberFormat="1" applyFont="1" applyFill="1" applyBorder="1" applyAlignment="1">
      <alignment horizontal="left" vertical="center"/>
    </xf>
    <xf numFmtId="3" fontId="14" fillId="32" borderId="33" xfId="0" applyNumberFormat="1" applyFont="1" applyFill="1" applyBorder="1" applyAlignment="1">
      <alignment horizontal="center" vertical="center"/>
    </xf>
    <xf numFmtId="3" fontId="14" fillId="32" borderId="34" xfId="0" applyNumberFormat="1" applyFont="1" applyFill="1" applyBorder="1" applyAlignment="1">
      <alignment horizontal="left" vertical="center"/>
    </xf>
    <xf numFmtId="3" fontId="14" fillId="32" borderId="34" xfId="0" applyNumberFormat="1" applyFont="1" applyFill="1" applyBorder="1" applyAlignment="1">
      <alignment horizontal="right" vertical="center"/>
    </xf>
    <xf numFmtId="3" fontId="14" fillId="32" borderId="35" xfId="0" applyNumberFormat="1" applyFont="1" applyFill="1" applyBorder="1" applyAlignment="1">
      <alignment horizontal="right" vertical="center"/>
    </xf>
    <xf numFmtId="3" fontId="14" fillId="35" borderId="36" xfId="0" applyNumberFormat="1" applyFont="1" applyFill="1" applyBorder="1" applyAlignment="1">
      <alignment horizontal="left" vertical="center"/>
    </xf>
    <xf numFmtId="3" fontId="16" fillId="35" borderId="36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3" fontId="14" fillId="38" borderId="37" xfId="0" applyNumberFormat="1" applyFont="1" applyFill="1" applyBorder="1" applyAlignment="1">
      <alignment horizontal="left" vertical="center"/>
    </xf>
    <xf numFmtId="3" fontId="16" fillId="11" borderId="37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1" fillId="37" borderId="12" xfId="0" applyFont="1" applyFill="1" applyBorder="1" applyAlignment="1">
      <alignment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71" fillId="37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1" fillId="37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7" fillId="0" borderId="45" xfId="0" applyFont="1" applyBorder="1" applyAlignment="1">
      <alignment horizontal="center"/>
    </xf>
    <xf numFmtId="3" fontId="16" fillId="35" borderId="47" xfId="0" applyNumberFormat="1" applyFont="1" applyFill="1" applyBorder="1" applyAlignment="1" quotePrefix="1">
      <alignment horizontal="center" vertical="center"/>
    </xf>
    <xf numFmtId="3" fontId="16" fillId="35" borderId="48" xfId="0" applyNumberFormat="1" applyFont="1" applyFill="1" applyBorder="1" applyAlignment="1" quotePrefix="1">
      <alignment horizontal="center" vertical="center"/>
    </xf>
    <xf numFmtId="3" fontId="48" fillId="35" borderId="49" xfId="34" applyNumberFormat="1" applyFont="1" applyFill="1" applyBorder="1" applyAlignment="1" quotePrefix="1">
      <alignment horizontal="center" vertical="center" wrapText="1"/>
    </xf>
    <xf numFmtId="3" fontId="48" fillId="35" borderId="36" xfId="34" applyNumberFormat="1" applyFont="1" applyFill="1" applyBorder="1" applyAlignment="1" quotePrefix="1">
      <alignment horizontal="center" vertical="center" wrapText="1"/>
    </xf>
    <xf numFmtId="0" fontId="49" fillId="35" borderId="24" xfId="34" applyNumberFormat="1" applyFont="1" applyFill="1" applyBorder="1" applyAlignment="1" quotePrefix="1">
      <alignment horizontal="center" vertical="center" wrapText="1"/>
    </xf>
    <xf numFmtId="0" fontId="49" fillId="35" borderId="50" xfId="34" applyNumberFormat="1" applyFont="1" applyFill="1" applyBorder="1" applyAlignment="1" quotePrefix="1">
      <alignment horizontal="center" vertical="center" wrapText="1"/>
    </xf>
    <xf numFmtId="0" fontId="48" fillId="35" borderId="49" xfId="34" applyNumberFormat="1" applyFont="1" applyFill="1" applyBorder="1" applyAlignment="1">
      <alignment horizontal="center" vertical="center" wrapText="1"/>
    </xf>
    <xf numFmtId="0" fontId="48" fillId="35" borderId="36" xfId="34" applyNumberFormat="1" applyFont="1" applyFill="1" applyBorder="1" applyAlignment="1">
      <alignment horizontal="center" vertical="center" wrapText="1"/>
    </xf>
    <xf numFmtId="3" fontId="48" fillId="35" borderId="51" xfId="34" applyNumberFormat="1" applyFont="1" applyFill="1" applyBorder="1" applyAlignment="1" quotePrefix="1">
      <alignment horizontal="center" vertical="center" wrapText="1"/>
    </xf>
    <xf numFmtId="3" fontId="48" fillId="35" borderId="52" xfId="34" applyNumberFormat="1" applyFont="1" applyFill="1" applyBorder="1" applyAlignment="1" quotePrefix="1">
      <alignment horizontal="center" vertical="center" wrapText="1"/>
    </xf>
    <xf numFmtId="3" fontId="16" fillId="11" borderId="53" xfId="0" applyNumberFormat="1" applyFont="1" applyFill="1" applyBorder="1" applyAlignment="1" quotePrefix="1">
      <alignment horizontal="center" vertical="center"/>
    </xf>
    <xf numFmtId="3" fontId="16" fillId="11" borderId="54" xfId="0" applyNumberFormat="1" applyFont="1" applyFill="1" applyBorder="1" applyAlignment="1" quotePrefix="1">
      <alignment horizontal="center" vertical="center"/>
    </xf>
    <xf numFmtId="3" fontId="48" fillId="35" borderId="49" xfId="34" applyNumberFormat="1" applyFont="1" applyFill="1" applyBorder="1" applyAlignment="1">
      <alignment horizontal="center" vertical="center" wrapText="1"/>
    </xf>
    <xf numFmtId="3" fontId="48" fillId="35" borderId="36" xfId="34" applyNumberFormat="1" applyFont="1" applyFill="1" applyBorder="1" applyAlignment="1">
      <alignment horizontal="center" vertical="center" wrapText="1"/>
    </xf>
    <xf numFmtId="0" fontId="72" fillId="39" borderId="55" xfId="0" applyNumberFormat="1" applyFont="1" applyFill="1" applyBorder="1" applyAlignment="1">
      <alignment horizontal="center" vertical="center" wrapText="1"/>
    </xf>
    <xf numFmtId="0" fontId="72" fillId="39" borderId="56" xfId="0" applyNumberFormat="1" applyFont="1" applyFill="1" applyBorder="1" applyAlignment="1">
      <alignment horizontal="center" vertical="center" wrapText="1"/>
    </xf>
    <xf numFmtId="0" fontId="72" fillId="39" borderId="57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/>
    </xf>
    <xf numFmtId="0" fontId="19" fillId="1" borderId="25" xfId="0" applyFont="1" applyFill="1" applyBorder="1" applyAlignment="1">
      <alignment horizontal="center" vertical="center" wrapText="1"/>
    </xf>
    <xf numFmtId="0" fontId="19" fillId="1" borderId="26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8" fillId="40" borderId="58" xfId="0" applyFont="1" applyFill="1" applyBorder="1" applyAlignment="1">
      <alignment horizontal="center" vertical="center"/>
    </xf>
    <xf numFmtId="0" fontId="18" fillId="40" borderId="59" xfId="0" applyFont="1" applyFill="1" applyBorder="1" applyAlignment="1">
      <alignment horizontal="center" vertical="center"/>
    </xf>
    <xf numFmtId="0" fontId="18" fillId="40" borderId="6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61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3" fontId="22" fillId="35" borderId="3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72" fillId="39" borderId="55" xfId="0" applyNumberFormat="1" applyFont="1" applyFill="1" applyBorder="1" applyAlignment="1">
      <alignment horizontal="center" vertical="center" wrapText="1"/>
    </xf>
    <xf numFmtId="0" fontId="72" fillId="39" borderId="56" xfId="0" applyNumberFormat="1" applyFont="1" applyFill="1" applyBorder="1" applyAlignment="1">
      <alignment horizontal="center" vertical="center" wrapText="1"/>
    </xf>
    <xf numFmtId="0" fontId="13" fillId="36" borderId="62" xfId="0" applyFont="1" applyFill="1" applyBorder="1" applyAlignment="1">
      <alignment horizontal="left" vertical="center" wrapText="1"/>
    </xf>
    <xf numFmtId="0" fontId="13" fillId="36" borderId="63" xfId="0" applyFont="1" applyFill="1" applyBorder="1" applyAlignment="1">
      <alignment horizontal="left" vertical="center" wrapText="1"/>
    </xf>
    <xf numFmtId="3" fontId="13" fillId="36" borderId="62" xfId="0" applyNumberFormat="1" applyFont="1" applyFill="1" applyBorder="1" applyAlignment="1">
      <alignment horizontal="right" vertical="center"/>
    </xf>
    <xf numFmtId="3" fontId="13" fillId="36" borderId="63" xfId="0" applyNumberFormat="1" applyFont="1" applyFill="1" applyBorder="1" applyAlignment="1">
      <alignment horizontal="right" vertical="center"/>
    </xf>
    <xf numFmtId="0" fontId="4" fillId="35" borderId="40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1" borderId="62" xfId="0" applyFont="1" applyFill="1" applyBorder="1" applyAlignment="1">
      <alignment horizontal="right" wrapText="1"/>
    </xf>
    <xf numFmtId="0" fontId="4" fillId="1" borderId="22" xfId="0" applyFont="1" applyFill="1" applyBorder="1" applyAlignment="1">
      <alignment horizontal="right" wrapText="1"/>
    </xf>
    <xf numFmtId="0" fontId="18" fillId="40" borderId="65" xfId="0" applyFont="1" applyFill="1" applyBorder="1" applyAlignment="1">
      <alignment horizontal="center" vertical="center"/>
    </xf>
    <xf numFmtId="0" fontId="18" fillId="40" borderId="56" xfId="0" applyFont="1" applyFill="1" applyBorder="1" applyAlignment="1">
      <alignment horizontal="center" vertical="center"/>
    </xf>
    <xf numFmtId="0" fontId="18" fillId="40" borderId="5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3" fontId="13" fillId="36" borderId="66" xfId="0" applyNumberFormat="1" applyFont="1" applyFill="1" applyBorder="1" applyAlignment="1">
      <alignment horizontal="right" vertical="center"/>
    </xf>
    <xf numFmtId="3" fontId="13" fillId="36" borderId="67" xfId="0" applyNumberFormat="1" applyFont="1" applyFill="1" applyBorder="1" applyAlignment="1">
      <alignment horizontal="right" vertical="center"/>
    </xf>
    <xf numFmtId="0" fontId="13" fillId="33" borderId="55" xfId="0" applyFont="1" applyFill="1" applyBorder="1" applyAlignment="1">
      <alignment horizontal="left" vertical="center"/>
    </xf>
    <xf numFmtId="0" fontId="13" fillId="33" borderId="56" xfId="0" applyFont="1" applyFill="1" applyBorder="1" applyAlignment="1">
      <alignment horizontal="left" vertical="center"/>
    </xf>
    <xf numFmtId="0" fontId="13" fillId="33" borderId="57" xfId="0" applyFont="1" applyFill="1" applyBorder="1" applyAlignment="1">
      <alignment horizontal="left" vertical="center"/>
    </xf>
    <xf numFmtId="0" fontId="4" fillId="35" borderId="39" xfId="0" applyFont="1" applyFill="1" applyBorder="1" applyAlignment="1">
      <alignment horizontal="center" vertical="center" wrapText="1"/>
    </xf>
    <xf numFmtId="0" fontId="4" fillId="35" borderId="68" xfId="0" applyFont="1" applyFill="1" applyBorder="1" applyAlignment="1">
      <alignment horizontal="center" vertical="center" wrapText="1"/>
    </xf>
    <xf numFmtId="3" fontId="13" fillId="33" borderId="56" xfId="0" applyNumberFormat="1" applyFont="1" applyFill="1" applyBorder="1" applyAlignment="1">
      <alignment horizontal="center" vertical="center"/>
    </xf>
    <xf numFmtId="3" fontId="13" fillId="33" borderId="57" xfId="0" applyNumberFormat="1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2955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28650"/>
          <a:ext cx="1524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19050</xdr:rowOff>
    </xdr:from>
    <xdr:to>
      <xdr:col>1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3905250"/>
          <a:ext cx="1524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zoomScale="115" zoomScaleNormal="115" zoomScalePageLayoutView="0" workbookViewId="0" topLeftCell="A1">
      <selection activeCell="M14" sqref="M14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64" t="s">
        <v>99</v>
      </c>
      <c r="B3" s="164"/>
      <c r="C3" s="164"/>
      <c r="D3" s="164"/>
      <c r="E3" s="164"/>
      <c r="F3" s="164"/>
      <c r="G3" s="164"/>
      <c r="H3" s="164"/>
    </row>
    <row r="4" spans="1:8" ht="12.75" customHeight="1">
      <c r="A4" s="164" t="s">
        <v>33</v>
      </c>
      <c r="B4" s="164"/>
      <c r="C4" s="164"/>
      <c r="D4" s="164"/>
      <c r="E4" s="164"/>
      <c r="F4" s="164"/>
      <c r="G4" s="164"/>
      <c r="H4" s="164"/>
    </row>
    <row r="5" spans="1:8" ht="15">
      <c r="A5" s="11"/>
      <c r="B5" s="11"/>
      <c r="C5" s="11"/>
      <c r="D5" s="11"/>
      <c r="E5" s="11"/>
      <c r="F5" s="10"/>
      <c r="G5" s="10"/>
      <c r="H5" s="10"/>
    </row>
    <row r="6" spans="1:8" ht="25.5">
      <c r="A6" s="153" t="s">
        <v>47</v>
      </c>
      <c r="B6" s="154"/>
      <c r="C6" s="154"/>
      <c r="D6" s="154"/>
      <c r="E6" s="155"/>
      <c r="F6" s="12" t="s">
        <v>100</v>
      </c>
      <c r="G6" s="12" t="s">
        <v>94</v>
      </c>
      <c r="H6" s="12" t="s">
        <v>101</v>
      </c>
    </row>
    <row r="7" spans="1:8" ht="26.25" customHeight="1">
      <c r="A7" s="165" t="s">
        <v>34</v>
      </c>
      <c r="B7" s="165"/>
      <c r="C7" s="165"/>
      <c r="D7" s="165"/>
      <c r="E7" s="165"/>
      <c r="F7" s="132">
        <f>F8+F9</f>
        <v>6389619</v>
      </c>
      <c r="G7" s="132">
        <f>G8+G9</f>
        <v>6429353</v>
      </c>
      <c r="H7" s="132">
        <f>H8+H9</f>
        <v>6469490</v>
      </c>
    </row>
    <row r="8" spans="1:8" ht="26.25" customHeight="1">
      <c r="A8" s="151" t="s">
        <v>35</v>
      </c>
      <c r="B8" s="151"/>
      <c r="C8" s="151"/>
      <c r="D8" s="151"/>
      <c r="E8" s="151"/>
      <c r="F8" s="23">
        <v>6389619</v>
      </c>
      <c r="G8" s="23">
        <v>6429353</v>
      </c>
      <c r="H8" s="23">
        <v>6469490</v>
      </c>
    </row>
    <row r="9" spans="1:8" ht="26.25" customHeight="1">
      <c r="A9" s="166" t="s">
        <v>36</v>
      </c>
      <c r="B9" s="166"/>
      <c r="C9" s="166"/>
      <c r="D9" s="166"/>
      <c r="E9" s="166"/>
      <c r="F9" s="23">
        <v>0</v>
      </c>
      <c r="G9" s="23">
        <v>0</v>
      </c>
      <c r="H9" s="23">
        <v>0</v>
      </c>
    </row>
    <row r="10" spans="1:8" ht="26.25" customHeight="1">
      <c r="A10" s="167" t="s">
        <v>37</v>
      </c>
      <c r="B10" s="167"/>
      <c r="C10" s="167"/>
      <c r="D10" s="167"/>
      <c r="E10" s="167"/>
      <c r="F10" s="132">
        <f>F11+F12</f>
        <v>6389619</v>
      </c>
      <c r="G10" s="132">
        <f>G11+G12</f>
        <v>6429353</v>
      </c>
      <c r="H10" s="132">
        <f>H11+H12</f>
        <v>6469490</v>
      </c>
    </row>
    <row r="11" spans="1:8" ht="26.25" customHeight="1">
      <c r="A11" s="151" t="s">
        <v>38</v>
      </c>
      <c r="B11" s="151"/>
      <c r="C11" s="151"/>
      <c r="D11" s="151"/>
      <c r="E11" s="151"/>
      <c r="F11" s="23">
        <v>6197198</v>
      </c>
      <c r="G11" s="23">
        <v>6232398</v>
      </c>
      <c r="H11" s="23">
        <v>6267729</v>
      </c>
    </row>
    <row r="12" spans="1:8" ht="26.25" customHeight="1">
      <c r="A12" s="166" t="s">
        <v>39</v>
      </c>
      <c r="B12" s="166"/>
      <c r="C12" s="166"/>
      <c r="D12" s="166"/>
      <c r="E12" s="166"/>
      <c r="F12" s="23">
        <v>192421</v>
      </c>
      <c r="G12" s="23">
        <v>196955</v>
      </c>
      <c r="H12" s="23">
        <v>201761</v>
      </c>
    </row>
    <row r="13" spans="1:8" ht="26.25" customHeight="1">
      <c r="A13" s="152" t="s">
        <v>40</v>
      </c>
      <c r="B13" s="152"/>
      <c r="C13" s="152"/>
      <c r="D13" s="152"/>
      <c r="E13" s="152"/>
      <c r="F13" s="133">
        <f>SUM(F7-F10)</f>
        <v>0</v>
      </c>
      <c r="G13" s="133">
        <f>SUM(G7-G10)</f>
        <v>0</v>
      </c>
      <c r="H13" s="133">
        <f>SUM(H7-H10)</f>
        <v>0</v>
      </c>
    </row>
    <row r="14" spans="1:8" ht="26.25" customHeight="1">
      <c r="A14" s="163"/>
      <c r="B14" s="163"/>
      <c r="C14" s="163"/>
      <c r="D14" s="163"/>
      <c r="E14" s="163"/>
      <c r="F14" s="163"/>
      <c r="G14" s="163"/>
      <c r="H14" s="163"/>
    </row>
    <row r="15" spans="1:8" ht="26.25" customHeight="1">
      <c r="A15" s="156" t="s">
        <v>48</v>
      </c>
      <c r="B15" s="157"/>
      <c r="C15" s="157"/>
      <c r="D15" s="157"/>
      <c r="E15" s="158"/>
      <c r="F15" s="12" t="s">
        <v>100</v>
      </c>
      <c r="G15" s="12" t="s">
        <v>94</v>
      </c>
      <c r="H15" s="12" t="s">
        <v>101</v>
      </c>
    </row>
    <row r="16" spans="1:8" ht="26.25" customHeight="1">
      <c r="A16" s="159" t="s">
        <v>45</v>
      </c>
      <c r="B16" s="160"/>
      <c r="C16" s="160"/>
      <c r="D16" s="160"/>
      <c r="E16" s="161"/>
      <c r="F16" s="26"/>
      <c r="G16" s="14"/>
      <c r="H16" s="14"/>
    </row>
    <row r="17" spans="1:8" s="27" customFormat="1" ht="26.25" customHeight="1">
      <c r="A17" s="162" t="s">
        <v>46</v>
      </c>
      <c r="B17" s="162"/>
      <c r="C17" s="162"/>
      <c r="D17" s="162"/>
      <c r="E17" s="162"/>
      <c r="F17" s="130"/>
      <c r="G17" s="129"/>
      <c r="H17" s="131"/>
    </row>
    <row r="18" spans="1:8" ht="26.25" customHeight="1">
      <c r="A18" s="163"/>
      <c r="B18" s="163"/>
      <c r="C18" s="163"/>
      <c r="D18" s="163"/>
      <c r="E18" s="163"/>
      <c r="F18" s="163"/>
      <c r="G18" s="163"/>
      <c r="H18" s="163"/>
    </row>
    <row r="19" spans="1:8" ht="26.25" customHeight="1">
      <c r="A19" s="153" t="s">
        <v>49</v>
      </c>
      <c r="B19" s="154"/>
      <c r="C19" s="154"/>
      <c r="D19" s="154"/>
      <c r="E19" s="155"/>
      <c r="F19" s="12" t="s">
        <v>100</v>
      </c>
      <c r="G19" s="12" t="s">
        <v>94</v>
      </c>
      <c r="H19" s="12" t="s">
        <v>101</v>
      </c>
    </row>
    <row r="20" spans="1:8" ht="26.25" customHeight="1">
      <c r="A20" s="151" t="s">
        <v>41</v>
      </c>
      <c r="B20" s="151"/>
      <c r="C20" s="151"/>
      <c r="D20" s="151"/>
      <c r="E20" s="151"/>
      <c r="F20" s="13"/>
      <c r="G20" s="13"/>
      <c r="H20" s="13"/>
    </row>
    <row r="21" spans="1:8" ht="26.25" customHeight="1">
      <c r="A21" s="151" t="s">
        <v>42</v>
      </c>
      <c r="B21" s="151"/>
      <c r="C21" s="151"/>
      <c r="D21" s="151"/>
      <c r="E21" s="151"/>
      <c r="F21" s="13"/>
      <c r="G21" s="13"/>
      <c r="H21" s="13"/>
    </row>
    <row r="22" spans="1:8" s="28" customFormat="1" ht="26.25" customHeight="1">
      <c r="A22" s="152" t="s">
        <v>43</v>
      </c>
      <c r="B22" s="152"/>
      <c r="C22" s="152"/>
      <c r="D22" s="152"/>
      <c r="E22" s="152"/>
      <c r="F22" s="129">
        <f>SUM(F20-F21)</f>
        <v>0</v>
      </c>
      <c r="G22" s="129"/>
      <c r="H22" s="129"/>
    </row>
    <row r="23" spans="1:8" s="20" customFormat="1" ht="26.25" customHeight="1">
      <c r="A23" s="15"/>
      <c r="B23" s="16"/>
      <c r="C23" s="17"/>
      <c r="D23" s="18"/>
      <c r="E23" s="16"/>
      <c r="F23" s="19"/>
      <c r="G23" s="19"/>
      <c r="H23" s="19"/>
    </row>
    <row r="24" spans="1:8" ht="26.25" customHeight="1">
      <c r="A24" s="151" t="s">
        <v>44</v>
      </c>
      <c r="B24" s="151"/>
      <c r="C24" s="151"/>
      <c r="D24" s="151"/>
      <c r="E24" s="151"/>
      <c r="F24" s="22">
        <f>SUM(F13,F17,F22)</f>
        <v>0</v>
      </c>
      <c r="G24" s="22">
        <f>SUM(G13,G17,G22)</f>
        <v>0</v>
      </c>
      <c r="H24" s="22">
        <f>SUM(H13,H17,H22)</f>
        <v>0</v>
      </c>
    </row>
  </sheetData>
  <sheetProtection/>
  <mergeCells count="20"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5" zoomScaleNormal="85" zoomScalePageLayoutView="0" workbookViewId="0" topLeftCell="A1">
      <selection activeCell="D46" sqref="D46:F46"/>
    </sheetView>
  </sheetViews>
  <sheetFormatPr defaultColWidth="9.140625" defaultRowHeight="12.75"/>
  <cols>
    <col min="1" max="1" width="10.140625" style="1" customWidth="1"/>
    <col min="2" max="2" width="55.7109375" style="1" customWidth="1"/>
    <col min="3" max="3" width="27.421875" style="1" customWidth="1"/>
    <col min="4" max="13" width="15.140625" style="1" customWidth="1"/>
    <col min="14" max="14" width="16.7109375" style="1" hidden="1" customWidth="1"/>
    <col min="15" max="15" width="16.421875" style="1" hidden="1" customWidth="1"/>
    <col min="16" max="16" width="12.57421875" style="1" hidden="1" customWidth="1"/>
    <col min="17" max="16384" width="9.140625" style="1" customWidth="1"/>
  </cols>
  <sheetData>
    <row r="1" spans="1:16" ht="57" customHeight="1" thickBot="1">
      <c r="A1" s="183" t="s">
        <v>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2"/>
      <c r="O1" s="2"/>
      <c r="P1" s="2"/>
    </row>
    <row r="2" spans="1:15" s="5" customFormat="1" ht="50.25" customHeight="1">
      <c r="A2" s="173" t="s">
        <v>29</v>
      </c>
      <c r="B2" s="175" t="s">
        <v>10</v>
      </c>
      <c r="C2" s="175" t="s">
        <v>111</v>
      </c>
      <c r="D2" s="181" t="s">
        <v>32</v>
      </c>
      <c r="E2" s="181" t="s">
        <v>4</v>
      </c>
      <c r="F2" s="181" t="s">
        <v>5</v>
      </c>
      <c r="G2" s="181" t="s">
        <v>6</v>
      </c>
      <c r="H2" s="181" t="s">
        <v>9</v>
      </c>
      <c r="I2" s="181" t="s">
        <v>8</v>
      </c>
      <c r="J2" s="181" t="s">
        <v>7</v>
      </c>
      <c r="K2" s="181" t="s">
        <v>50</v>
      </c>
      <c r="L2" s="171" t="s">
        <v>82</v>
      </c>
      <c r="M2" s="177" t="s">
        <v>96</v>
      </c>
      <c r="N2" s="4" t="s">
        <v>11</v>
      </c>
      <c r="O2" s="4" t="s">
        <v>12</v>
      </c>
    </row>
    <row r="3" spans="1:15" s="5" customFormat="1" ht="50.25" customHeight="1" thickBot="1">
      <c r="A3" s="174"/>
      <c r="B3" s="176"/>
      <c r="C3" s="176"/>
      <c r="D3" s="182"/>
      <c r="E3" s="182"/>
      <c r="F3" s="182"/>
      <c r="G3" s="182"/>
      <c r="H3" s="182"/>
      <c r="I3" s="182"/>
      <c r="J3" s="182"/>
      <c r="K3" s="182"/>
      <c r="L3" s="172"/>
      <c r="M3" s="178"/>
      <c r="N3" s="6"/>
      <c r="O3" s="6"/>
    </row>
    <row r="4" spans="1:15" s="5" customFormat="1" ht="38.25" customHeight="1">
      <c r="A4" s="138">
        <v>3</v>
      </c>
      <c r="B4" s="139" t="s">
        <v>75</v>
      </c>
      <c r="C4" s="139">
        <f>SUM(D4:K4)</f>
        <v>6196598</v>
      </c>
      <c r="D4" s="140">
        <f>SUM(D5+D14+D44)</f>
        <v>809498</v>
      </c>
      <c r="E4" s="140">
        <f aca="true" t="shared" si="0" ref="E4:J4">SUM(E5+E14+E44)</f>
        <v>0</v>
      </c>
      <c r="F4" s="140">
        <f t="shared" si="0"/>
        <v>103075</v>
      </c>
      <c r="G4" s="140">
        <f t="shared" si="0"/>
        <v>5272625</v>
      </c>
      <c r="H4" s="140">
        <f t="shared" si="0"/>
        <v>11400</v>
      </c>
      <c r="I4" s="140">
        <f t="shared" si="0"/>
        <v>0</v>
      </c>
      <c r="J4" s="140">
        <f t="shared" si="0"/>
        <v>0</v>
      </c>
      <c r="K4" s="140">
        <f>SUM(K5+K14+K44)</f>
        <v>0</v>
      </c>
      <c r="L4" s="140">
        <f>SUM(L5+L14+L44)</f>
        <v>6232398</v>
      </c>
      <c r="M4" s="141">
        <f>SUM(M5+M14+M44)</f>
        <v>6267729</v>
      </c>
      <c r="N4" s="6"/>
      <c r="O4" s="6"/>
    </row>
    <row r="5" spans="1:16" s="54" customFormat="1" ht="24.75" customHeight="1">
      <c r="A5" s="47">
        <v>31</v>
      </c>
      <c r="B5" s="48" t="s">
        <v>15</v>
      </c>
      <c r="C5" s="136">
        <f aca="true" t="shared" si="1" ref="C5:C60">SUM(D5:K5)</f>
        <v>5240023</v>
      </c>
      <c r="D5" s="50">
        <f>SUM(D6+D10+D12)</f>
        <v>190124</v>
      </c>
      <c r="E5" s="50">
        <f aca="true" t="shared" si="2" ref="E5:K5">SUM(E6+E10+E12)</f>
        <v>0</v>
      </c>
      <c r="F5" s="50">
        <f t="shared" si="2"/>
        <v>0</v>
      </c>
      <c r="G5" s="50">
        <f t="shared" si="2"/>
        <v>5049899</v>
      </c>
      <c r="H5" s="50">
        <f t="shared" si="2"/>
        <v>0</v>
      </c>
      <c r="I5" s="50">
        <f t="shared" si="2"/>
        <v>0</v>
      </c>
      <c r="J5" s="50">
        <f t="shared" si="2"/>
        <v>0</v>
      </c>
      <c r="K5" s="50">
        <f t="shared" si="2"/>
        <v>0</v>
      </c>
      <c r="L5" s="49">
        <v>5266223</v>
      </c>
      <c r="M5" s="51">
        <v>5292554</v>
      </c>
      <c r="N5" s="52">
        <f>SUM(N6:N12)</f>
        <v>0</v>
      </c>
      <c r="O5" s="53">
        <f>SUM(O6:O12)</f>
        <v>0</v>
      </c>
      <c r="P5" s="54">
        <f>SUM(D5:J5)</f>
        <v>5240023</v>
      </c>
    </row>
    <row r="6" spans="1:15" s="69" customFormat="1" ht="19.5" customHeight="1">
      <c r="A6" s="65">
        <v>311</v>
      </c>
      <c r="B6" s="66" t="s">
        <v>72</v>
      </c>
      <c r="C6" s="137">
        <f t="shared" si="1"/>
        <v>4359762</v>
      </c>
      <c r="D6" s="67">
        <f aca="true" t="shared" si="3" ref="D6:K6">SUM(D7:D9)</f>
        <v>158049</v>
      </c>
      <c r="E6" s="67">
        <f t="shared" si="3"/>
        <v>0</v>
      </c>
      <c r="F6" s="67">
        <f t="shared" si="3"/>
        <v>0</v>
      </c>
      <c r="G6" s="67">
        <f t="shared" si="3"/>
        <v>4201713</v>
      </c>
      <c r="H6" s="67">
        <f t="shared" si="3"/>
        <v>0</v>
      </c>
      <c r="I6" s="67">
        <f t="shared" si="3"/>
        <v>0</v>
      </c>
      <c r="J6" s="67">
        <f t="shared" si="3"/>
        <v>0</v>
      </c>
      <c r="K6" s="67">
        <f t="shared" si="3"/>
        <v>0</v>
      </c>
      <c r="L6" s="67"/>
      <c r="M6" s="68"/>
      <c r="N6" s="69">
        <v>0</v>
      </c>
      <c r="O6" s="69">
        <v>0</v>
      </c>
    </row>
    <row r="7" spans="1:16" s="33" customFormat="1" ht="14.25" customHeight="1">
      <c r="A7" s="36">
        <v>3111</v>
      </c>
      <c r="B7" s="21" t="s">
        <v>71</v>
      </c>
      <c r="C7" s="134">
        <f t="shared" si="1"/>
        <v>4307917</v>
      </c>
      <c r="D7" s="30">
        <v>158049</v>
      </c>
      <c r="E7" s="30"/>
      <c r="F7" s="30"/>
      <c r="G7" s="30">
        <v>4149868</v>
      </c>
      <c r="H7" s="30"/>
      <c r="I7" s="29"/>
      <c r="J7" s="29"/>
      <c r="K7" s="29"/>
      <c r="L7" s="29"/>
      <c r="M7" s="37"/>
      <c r="P7" s="35"/>
    </row>
    <row r="8" spans="1:16" s="33" customFormat="1" ht="14.25" customHeight="1">
      <c r="A8" s="36">
        <v>3113</v>
      </c>
      <c r="B8" s="21" t="s">
        <v>88</v>
      </c>
      <c r="C8" s="134">
        <f t="shared" si="1"/>
        <v>31845</v>
      </c>
      <c r="D8" s="30"/>
      <c r="E8" s="30"/>
      <c r="F8" s="30"/>
      <c r="G8" s="30">
        <v>31845</v>
      </c>
      <c r="H8" s="30"/>
      <c r="I8" s="29"/>
      <c r="J8" s="29"/>
      <c r="K8" s="29"/>
      <c r="L8" s="29"/>
      <c r="M8" s="37"/>
      <c r="P8" s="35"/>
    </row>
    <row r="9" spans="1:16" s="33" customFormat="1" ht="14.25" customHeight="1">
      <c r="A9" s="36">
        <v>3114</v>
      </c>
      <c r="B9" s="21" t="s">
        <v>89</v>
      </c>
      <c r="C9" s="134">
        <f t="shared" si="1"/>
        <v>20000</v>
      </c>
      <c r="D9" s="30"/>
      <c r="E9" s="30"/>
      <c r="F9" s="30"/>
      <c r="G9" s="30">
        <v>20000</v>
      </c>
      <c r="H9" s="30"/>
      <c r="I9" s="29"/>
      <c r="J9" s="29"/>
      <c r="K9" s="29"/>
      <c r="L9" s="29"/>
      <c r="M9" s="37"/>
      <c r="P9" s="35"/>
    </row>
    <row r="10" spans="1:15" s="69" customFormat="1" ht="19.5" customHeight="1">
      <c r="A10" s="70">
        <v>312</v>
      </c>
      <c r="B10" s="66" t="s">
        <v>16</v>
      </c>
      <c r="C10" s="137">
        <f t="shared" si="1"/>
        <v>185300</v>
      </c>
      <c r="D10" s="67">
        <f aca="true" t="shared" si="4" ref="D10:K10">SUM(D11)</f>
        <v>6000</v>
      </c>
      <c r="E10" s="67">
        <f t="shared" si="4"/>
        <v>0</v>
      </c>
      <c r="F10" s="67">
        <f t="shared" si="4"/>
        <v>0</v>
      </c>
      <c r="G10" s="67">
        <f t="shared" si="4"/>
        <v>179300</v>
      </c>
      <c r="H10" s="67">
        <f t="shared" si="4"/>
        <v>0</v>
      </c>
      <c r="I10" s="67">
        <f t="shared" si="4"/>
        <v>0</v>
      </c>
      <c r="J10" s="67">
        <f>SUM(J11)</f>
        <v>0</v>
      </c>
      <c r="K10" s="67">
        <f t="shared" si="4"/>
        <v>0</v>
      </c>
      <c r="L10" s="67"/>
      <c r="M10" s="68"/>
      <c r="N10" s="69">
        <v>0</v>
      </c>
      <c r="O10" s="69">
        <v>0</v>
      </c>
    </row>
    <row r="11" spans="1:16" s="33" customFormat="1" ht="14.25" customHeight="1">
      <c r="A11" s="38">
        <v>3121</v>
      </c>
      <c r="B11" s="21" t="s">
        <v>93</v>
      </c>
      <c r="C11" s="134">
        <f t="shared" si="1"/>
        <v>185300</v>
      </c>
      <c r="D11" s="30">
        <v>6000</v>
      </c>
      <c r="E11" s="30"/>
      <c r="F11" s="30"/>
      <c r="G11" s="30">
        <v>179300</v>
      </c>
      <c r="H11" s="30"/>
      <c r="I11" s="29"/>
      <c r="J11" s="29"/>
      <c r="K11" s="29"/>
      <c r="L11" s="29"/>
      <c r="M11" s="37"/>
      <c r="P11" s="35"/>
    </row>
    <row r="12" spans="1:15" s="69" customFormat="1" ht="19.5" customHeight="1">
      <c r="A12" s="70">
        <v>313</v>
      </c>
      <c r="B12" s="66" t="s">
        <v>17</v>
      </c>
      <c r="C12" s="137">
        <f t="shared" si="1"/>
        <v>694961</v>
      </c>
      <c r="D12" s="67">
        <f aca="true" t="shared" si="5" ref="D12:K12">SUM(D13:D13)</f>
        <v>26075</v>
      </c>
      <c r="E12" s="67">
        <f t="shared" si="5"/>
        <v>0</v>
      </c>
      <c r="F12" s="67">
        <f t="shared" si="5"/>
        <v>0</v>
      </c>
      <c r="G12" s="67">
        <f t="shared" si="5"/>
        <v>668886</v>
      </c>
      <c r="H12" s="67">
        <f t="shared" si="5"/>
        <v>0</v>
      </c>
      <c r="I12" s="67">
        <f t="shared" si="5"/>
        <v>0</v>
      </c>
      <c r="J12" s="67">
        <f t="shared" si="5"/>
        <v>0</v>
      </c>
      <c r="K12" s="67">
        <f t="shared" si="5"/>
        <v>0</v>
      </c>
      <c r="L12" s="67"/>
      <c r="M12" s="68"/>
      <c r="N12" s="69">
        <v>0</v>
      </c>
      <c r="O12" s="69">
        <v>0</v>
      </c>
    </row>
    <row r="13" spans="1:16" s="33" customFormat="1" ht="14.25" customHeight="1">
      <c r="A13" s="38">
        <v>3132</v>
      </c>
      <c r="B13" s="21" t="s">
        <v>90</v>
      </c>
      <c r="C13" s="134">
        <f t="shared" si="1"/>
        <v>694961</v>
      </c>
      <c r="D13" s="30">
        <v>26075</v>
      </c>
      <c r="E13" s="30"/>
      <c r="F13" s="30"/>
      <c r="G13" s="30">
        <v>668886</v>
      </c>
      <c r="H13" s="30"/>
      <c r="I13" s="29"/>
      <c r="J13" s="29"/>
      <c r="K13" s="29"/>
      <c r="L13" s="29"/>
      <c r="M13" s="37"/>
      <c r="P13" s="35"/>
    </row>
    <row r="14" spans="1:16" s="54" customFormat="1" ht="24.75" customHeight="1">
      <c r="A14" s="55">
        <v>32</v>
      </c>
      <c r="B14" s="56" t="s">
        <v>18</v>
      </c>
      <c r="C14" s="136">
        <f t="shared" si="1"/>
        <v>898752</v>
      </c>
      <c r="D14" s="83">
        <f>SUM(D15+D20+D29+D38)</f>
        <v>619374</v>
      </c>
      <c r="E14" s="83">
        <f aca="true" t="shared" si="6" ref="E14:K14">SUM(E15+E20+E29+E38)</f>
        <v>0</v>
      </c>
      <c r="F14" s="83">
        <f t="shared" si="6"/>
        <v>103075</v>
      </c>
      <c r="G14" s="83">
        <f t="shared" si="6"/>
        <v>164903</v>
      </c>
      <c r="H14" s="83">
        <f t="shared" si="6"/>
        <v>11400</v>
      </c>
      <c r="I14" s="83">
        <f t="shared" si="6"/>
        <v>0</v>
      </c>
      <c r="J14" s="83">
        <f t="shared" si="6"/>
        <v>0</v>
      </c>
      <c r="K14" s="83">
        <f t="shared" si="6"/>
        <v>0</v>
      </c>
      <c r="L14" s="83">
        <v>908352</v>
      </c>
      <c r="M14" s="144">
        <v>917352</v>
      </c>
      <c r="N14" s="54">
        <v>0</v>
      </c>
      <c r="O14" s="54">
        <v>0</v>
      </c>
      <c r="P14" s="54">
        <f>SUM(D14:J14)</f>
        <v>898752</v>
      </c>
    </row>
    <row r="15" spans="1:15" s="69" customFormat="1" ht="19.5" customHeight="1">
      <c r="A15" s="70">
        <v>321</v>
      </c>
      <c r="B15" s="66" t="s">
        <v>19</v>
      </c>
      <c r="C15" s="137">
        <f t="shared" si="1"/>
        <v>94054</v>
      </c>
      <c r="D15" s="67">
        <f aca="true" t="shared" si="7" ref="D15:K15">SUM(D16:D19)</f>
        <v>21500</v>
      </c>
      <c r="E15" s="67">
        <f t="shared" si="7"/>
        <v>0</v>
      </c>
      <c r="F15" s="67">
        <f t="shared" si="7"/>
        <v>0</v>
      </c>
      <c r="G15" s="71">
        <f>SUM(G16:G19)</f>
        <v>61154</v>
      </c>
      <c r="H15" s="67">
        <f>SUM(H16:H19)</f>
        <v>11400</v>
      </c>
      <c r="I15" s="67">
        <f t="shared" si="7"/>
        <v>0</v>
      </c>
      <c r="J15" s="67">
        <f t="shared" si="7"/>
        <v>0</v>
      </c>
      <c r="K15" s="67">
        <f t="shared" si="7"/>
        <v>0</v>
      </c>
      <c r="L15" s="67"/>
      <c r="M15" s="68"/>
      <c r="N15" s="69">
        <v>0</v>
      </c>
      <c r="O15" s="69">
        <v>0</v>
      </c>
    </row>
    <row r="16" spans="1:16" ht="12.75" customHeight="1">
      <c r="A16" s="39">
        <v>3211</v>
      </c>
      <c r="B16" s="7" t="s">
        <v>83</v>
      </c>
      <c r="C16" s="134">
        <f t="shared" si="1"/>
        <v>29900</v>
      </c>
      <c r="D16" s="84">
        <v>15000</v>
      </c>
      <c r="E16" s="85"/>
      <c r="F16" s="84"/>
      <c r="G16" s="30">
        <v>3500</v>
      </c>
      <c r="H16" s="84">
        <v>11400</v>
      </c>
      <c r="I16" s="8"/>
      <c r="J16" s="8"/>
      <c r="K16" s="8"/>
      <c r="L16" s="8"/>
      <c r="M16" s="40"/>
      <c r="P16" s="3"/>
    </row>
    <row r="17" spans="1:16" ht="12.75" customHeight="1">
      <c r="A17" s="39">
        <v>3212</v>
      </c>
      <c r="B17" s="7" t="s">
        <v>91</v>
      </c>
      <c r="C17" s="134">
        <f t="shared" si="1"/>
        <v>57654</v>
      </c>
      <c r="D17" s="84"/>
      <c r="E17" s="85"/>
      <c r="F17" s="84"/>
      <c r="G17" s="30">
        <v>57654</v>
      </c>
      <c r="H17" s="84"/>
      <c r="I17" s="8"/>
      <c r="J17" s="8"/>
      <c r="K17" s="8"/>
      <c r="L17" s="8"/>
      <c r="M17" s="40"/>
      <c r="P17" s="3"/>
    </row>
    <row r="18" spans="1:16" ht="12.75" customHeight="1">
      <c r="A18" s="39">
        <v>3213</v>
      </c>
      <c r="B18" s="7" t="s">
        <v>20</v>
      </c>
      <c r="C18" s="134">
        <f t="shared" si="1"/>
        <v>5000</v>
      </c>
      <c r="D18" s="84">
        <v>5000</v>
      </c>
      <c r="E18" s="85"/>
      <c r="F18" s="84"/>
      <c r="G18" s="30"/>
      <c r="H18" s="84"/>
      <c r="I18" s="8"/>
      <c r="J18" s="8"/>
      <c r="K18" s="8"/>
      <c r="L18" s="8"/>
      <c r="M18" s="40"/>
      <c r="P18" s="3"/>
    </row>
    <row r="19" spans="1:16" ht="12.75" customHeight="1">
      <c r="A19" s="39">
        <v>3214</v>
      </c>
      <c r="B19" s="7" t="s">
        <v>52</v>
      </c>
      <c r="C19" s="134">
        <f t="shared" si="1"/>
        <v>1500</v>
      </c>
      <c r="D19" s="84">
        <v>1500</v>
      </c>
      <c r="E19" s="85"/>
      <c r="F19" s="84"/>
      <c r="G19" s="30"/>
      <c r="H19" s="84"/>
      <c r="I19" s="8"/>
      <c r="J19" s="8"/>
      <c r="K19" s="8"/>
      <c r="L19" s="8"/>
      <c r="M19" s="40"/>
      <c r="P19" s="3"/>
    </row>
    <row r="20" spans="1:15" s="69" customFormat="1" ht="19.5" customHeight="1">
      <c r="A20" s="70">
        <v>322</v>
      </c>
      <c r="B20" s="66" t="s">
        <v>21</v>
      </c>
      <c r="C20" s="137">
        <f t="shared" si="1"/>
        <v>415450</v>
      </c>
      <c r="D20" s="67">
        <f aca="true" t="shared" si="8" ref="D20:K20">SUM(D21:D28)</f>
        <v>256374</v>
      </c>
      <c r="E20" s="67">
        <f t="shared" si="8"/>
        <v>0</v>
      </c>
      <c r="F20" s="67">
        <f t="shared" si="8"/>
        <v>96075</v>
      </c>
      <c r="G20" s="67">
        <f>SUM(G21:G28)</f>
        <v>63001</v>
      </c>
      <c r="H20" s="67">
        <f t="shared" si="8"/>
        <v>0</v>
      </c>
      <c r="I20" s="67">
        <f t="shared" si="8"/>
        <v>0</v>
      </c>
      <c r="J20" s="67">
        <f t="shared" si="8"/>
        <v>0</v>
      </c>
      <c r="K20" s="67">
        <f t="shared" si="8"/>
        <v>0</v>
      </c>
      <c r="L20" s="67"/>
      <c r="M20" s="68"/>
      <c r="N20" s="69">
        <v>0</v>
      </c>
      <c r="O20" s="69">
        <v>0</v>
      </c>
    </row>
    <row r="21" spans="1:16" ht="14.25" customHeight="1">
      <c r="A21" s="38">
        <v>3221</v>
      </c>
      <c r="B21" s="21" t="s">
        <v>53</v>
      </c>
      <c r="C21" s="134">
        <f t="shared" si="1"/>
        <v>60000</v>
      </c>
      <c r="D21" s="30">
        <v>60000</v>
      </c>
      <c r="E21" s="86"/>
      <c r="F21" s="30"/>
      <c r="G21" s="30"/>
      <c r="H21" s="30"/>
      <c r="I21" s="29"/>
      <c r="J21" s="29"/>
      <c r="K21" s="29"/>
      <c r="L21" s="29"/>
      <c r="M21" s="37"/>
      <c r="P21" s="3"/>
    </row>
    <row r="22" spans="1:16" ht="14.25" customHeight="1">
      <c r="A22" s="38">
        <v>3222</v>
      </c>
      <c r="B22" s="21" t="s">
        <v>74</v>
      </c>
      <c r="C22" s="134">
        <f t="shared" si="1"/>
        <v>96725</v>
      </c>
      <c r="D22" s="30">
        <v>650</v>
      </c>
      <c r="E22" s="86"/>
      <c r="F22" s="30">
        <v>96075</v>
      </c>
      <c r="G22" s="30"/>
      <c r="H22" s="30"/>
      <c r="I22" s="29"/>
      <c r="J22" s="29"/>
      <c r="K22" s="29"/>
      <c r="L22" s="29"/>
      <c r="M22" s="37"/>
      <c r="P22" s="3"/>
    </row>
    <row r="23" spans="1:16" ht="14.25" customHeight="1">
      <c r="A23" s="38">
        <v>3222</v>
      </c>
      <c r="B23" s="21" t="s">
        <v>73</v>
      </c>
      <c r="C23" s="134">
        <f t="shared" si="1"/>
        <v>40041</v>
      </c>
      <c r="D23" s="30"/>
      <c r="E23" s="86"/>
      <c r="F23" s="30"/>
      <c r="G23" s="30">
        <v>40041</v>
      </c>
      <c r="H23" s="30"/>
      <c r="I23" s="29"/>
      <c r="J23" s="29"/>
      <c r="K23" s="29"/>
      <c r="L23" s="29"/>
      <c r="M23" s="37"/>
      <c r="P23" s="3"/>
    </row>
    <row r="24" spans="1:16" ht="14.25" customHeight="1">
      <c r="A24" s="38">
        <v>3222</v>
      </c>
      <c r="B24" s="21" t="s">
        <v>87</v>
      </c>
      <c r="C24" s="134">
        <f t="shared" si="1"/>
        <v>22960</v>
      </c>
      <c r="D24" s="30"/>
      <c r="E24" s="86"/>
      <c r="F24" s="30"/>
      <c r="G24" s="30">
        <v>22960</v>
      </c>
      <c r="H24" s="30"/>
      <c r="I24" s="29"/>
      <c r="J24" s="29"/>
      <c r="K24" s="29"/>
      <c r="L24" s="29"/>
      <c r="M24" s="37"/>
      <c r="P24" s="3"/>
    </row>
    <row r="25" spans="1:16" ht="14.25" customHeight="1">
      <c r="A25" s="38">
        <v>3223</v>
      </c>
      <c r="B25" s="21" t="s">
        <v>54</v>
      </c>
      <c r="C25" s="134">
        <f t="shared" si="1"/>
        <v>165724</v>
      </c>
      <c r="D25" s="30">
        <v>165724</v>
      </c>
      <c r="E25" s="86"/>
      <c r="F25" s="30"/>
      <c r="G25" s="30"/>
      <c r="H25" s="30"/>
      <c r="I25" s="29"/>
      <c r="J25" s="29"/>
      <c r="K25" s="29"/>
      <c r="L25" s="29"/>
      <c r="M25" s="37"/>
      <c r="P25" s="3"/>
    </row>
    <row r="26" spans="1:16" ht="14.25" customHeight="1">
      <c r="A26" s="38">
        <v>3224</v>
      </c>
      <c r="B26" s="21" t="s">
        <v>55</v>
      </c>
      <c r="C26" s="134">
        <f t="shared" si="1"/>
        <v>19000</v>
      </c>
      <c r="D26" s="30">
        <v>19000</v>
      </c>
      <c r="E26" s="86"/>
      <c r="F26" s="30"/>
      <c r="G26" s="30"/>
      <c r="H26" s="30"/>
      <c r="I26" s="29"/>
      <c r="J26" s="29"/>
      <c r="K26" s="29"/>
      <c r="L26" s="29"/>
      <c r="M26" s="37"/>
      <c r="P26" s="3"/>
    </row>
    <row r="27" spans="1:16" ht="14.25" customHeight="1">
      <c r="A27" s="38">
        <v>3225</v>
      </c>
      <c r="B27" s="21" t="s">
        <v>56</v>
      </c>
      <c r="C27" s="134">
        <f t="shared" si="1"/>
        <v>6000</v>
      </c>
      <c r="D27" s="30">
        <v>6000</v>
      </c>
      <c r="E27" s="86"/>
      <c r="F27" s="30"/>
      <c r="G27" s="30"/>
      <c r="H27" s="30"/>
      <c r="I27" s="29"/>
      <c r="J27" s="29"/>
      <c r="K27" s="29"/>
      <c r="L27" s="29"/>
      <c r="M27" s="37"/>
      <c r="P27" s="3"/>
    </row>
    <row r="28" spans="1:16" ht="14.25" customHeight="1">
      <c r="A28" s="38">
        <v>3227</v>
      </c>
      <c r="B28" s="21" t="s">
        <v>57</v>
      </c>
      <c r="C28" s="134">
        <f t="shared" si="1"/>
        <v>5000</v>
      </c>
      <c r="D28" s="30">
        <v>5000</v>
      </c>
      <c r="E28" s="86"/>
      <c r="F28" s="30"/>
      <c r="G28" s="30"/>
      <c r="H28" s="30"/>
      <c r="I28" s="29"/>
      <c r="J28" s="29"/>
      <c r="K28" s="29"/>
      <c r="L28" s="29"/>
      <c r="M28" s="37"/>
      <c r="P28" s="3"/>
    </row>
    <row r="29" spans="1:13" s="69" customFormat="1" ht="19.5" customHeight="1">
      <c r="A29" s="70">
        <v>323</v>
      </c>
      <c r="B29" s="66" t="s">
        <v>22</v>
      </c>
      <c r="C29" s="137">
        <f t="shared" si="1"/>
        <v>331310</v>
      </c>
      <c r="D29" s="67">
        <f aca="true" t="shared" si="9" ref="D29:K29">SUM(D30:D37)</f>
        <v>321500</v>
      </c>
      <c r="E29" s="67">
        <f t="shared" si="9"/>
        <v>0</v>
      </c>
      <c r="F29" s="67">
        <f t="shared" si="9"/>
        <v>0</v>
      </c>
      <c r="G29" s="67">
        <f t="shared" si="9"/>
        <v>9810</v>
      </c>
      <c r="H29" s="67">
        <f t="shared" si="9"/>
        <v>0</v>
      </c>
      <c r="I29" s="67">
        <f t="shared" si="9"/>
        <v>0</v>
      </c>
      <c r="J29" s="67">
        <f t="shared" si="9"/>
        <v>0</v>
      </c>
      <c r="K29" s="67">
        <f t="shared" si="9"/>
        <v>0</v>
      </c>
      <c r="L29" s="67"/>
      <c r="M29" s="68"/>
    </row>
    <row r="30" spans="1:16" ht="14.25" customHeight="1">
      <c r="A30" s="38">
        <v>3231</v>
      </c>
      <c r="B30" s="21" t="s">
        <v>58</v>
      </c>
      <c r="C30" s="134">
        <f t="shared" si="1"/>
        <v>17000</v>
      </c>
      <c r="D30" s="30">
        <v>17000</v>
      </c>
      <c r="E30" s="86"/>
      <c r="F30" s="30"/>
      <c r="G30" s="30"/>
      <c r="H30" s="30"/>
      <c r="I30" s="29"/>
      <c r="J30" s="29"/>
      <c r="K30" s="29"/>
      <c r="L30" s="29"/>
      <c r="M30" s="37"/>
      <c r="P30" s="3"/>
    </row>
    <row r="31" spans="1:16" ht="14.25" customHeight="1">
      <c r="A31" s="38">
        <v>32319</v>
      </c>
      <c r="B31" s="21" t="s">
        <v>66</v>
      </c>
      <c r="C31" s="134">
        <f t="shared" si="1"/>
        <v>180000</v>
      </c>
      <c r="D31" s="30">
        <v>180000</v>
      </c>
      <c r="E31" s="86"/>
      <c r="F31" s="30"/>
      <c r="G31" s="30"/>
      <c r="H31" s="30"/>
      <c r="I31" s="29"/>
      <c r="J31" s="29"/>
      <c r="K31" s="29"/>
      <c r="L31" s="29"/>
      <c r="M31" s="37"/>
      <c r="P31" s="3"/>
    </row>
    <row r="32" spans="1:16" ht="14.25" customHeight="1">
      <c r="A32" s="38">
        <v>3232</v>
      </c>
      <c r="B32" s="21" t="s">
        <v>65</v>
      </c>
      <c r="C32" s="134">
        <f t="shared" si="1"/>
        <v>30000</v>
      </c>
      <c r="D32" s="30">
        <v>30000</v>
      </c>
      <c r="E32" s="86"/>
      <c r="F32" s="30"/>
      <c r="G32" s="30"/>
      <c r="H32" s="30"/>
      <c r="I32" s="29"/>
      <c r="J32" s="29"/>
      <c r="K32" s="29"/>
      <c r="L32" s="29"/>
      <c r="M32" s="37"/>
      <c r="P32" s="3"/>
    </row>
    <row r="33" spans="1:16" ht="14.25" customHeight="1">
      <c r="A33" s="38">
        <v>3234</v>
      </c>
      <c r="B33" s="21" t="s">
        <v>59</v>
      </c>
      <c r="C33" s="134">
        <f t="shared" si="1"/>
        <v>40000</v>
      </c>
      <c r="D33" s="30">
        <v>40000</v>
      </c>
      <c r="E33" s="86"/>
      <c r="F33" s="30"/>
      <c r="G33" s="30"/>
      <c r="H33" s="30"/>
      <c r="I33" s="29"/>
      <c r="J33" s="29"/>
      <c r="K33" s="29"/>
      <c r="L33" s="29"/>
      <c r="M33" s="37"/>
      <c r="P33" s="3"/>
    </row>
    <row r="34" spans="1:16" ht="14.25" customHeight="1">
      <c r="A34" s="38">
        <v>3236</v>
      </c>
      <c r="B34" s="21" t="s">
        <v>60</v>
      </c>
      <c r="C34" s="134">
        <f t="shared" si="1"/>
        <v>10000</v>
      </c>
      <c r="D34" s="30">
        <v>10000</v>
      </c>
      <c r="E34" s="86"/>
      <c r="F34" s="30"/>
      <c r="G34" s="30"/>
      <c r="H34" s="30"/>
      <c r="I34" s="29"/>
      <c r="J34" s="29"/>
      <c r="K34" s="29"/>
      <c r="L34" s="29"/>
      <c r="M34" s="37"/>
      <c r="P34" s="3"/>
    </row>
    <row r="35" spans="1:16" ht="14.25" customHeight="1">
      <c r="A35" s="38">
        <v>3237</v>
      </c>
      <c r="B35" s="21" t="s">
        <v>23</v>
      </c>
      <c r="C35" s="134">
        <f t="shared" si="1"/>
        <v>11310</v>
      </c>
      <c r="D35" s="30">
        <v>1500</v>
      </c>
      <c r="E35" s="86"/>
      <c r="F35" s="30"/>
      <c r="G35" s="30">
        <v>9810</v>
      </c>
      <c r="H35" s="30"/>
      <c r="I35" s="29"/>
      <c r="J35" s="29"/>
      <c r="K35" s="29"/>
      <c r="L35" s="29"/>
      <c r="M35" s="37"/>
      <c r="P35" s="3"/>
    </row>
    <row r="36" spans="1:16" ht="14.25" customHeight="1">
      <c r="A36" s="38">
        <v>3238</v>
      </c>
      <c r="B36" s="21" t="s">
        <v>61</v>
      </c>
      <c r="C36" s="134">
        <f t="shared" si="1"/>
        <v>15000</v>
      </c>
      <c r="D36" s="30">
        <v>15000</v>
      </c>
      <c r="E36" s="86"/>
      <c r="F36" s="30"/>
      <c r="G36" s="30"/>
      <c r="H36" s="30"/>
      <c r="I36" s="29"/>
      <c r="J36" s="29"/>
      <c r="K36" s="29"/>
      <c r="L36" s="29"/>
      <c r="M36" s="37"/>
      <c r="P36" s="3"/>
    </row>
    <row r="37" spans="1:16" ht="14.25" customHeight="1">
      <c r="A37" s="38">
        <v>3239</v>
      </c>
      <c r="B37" s="21" t="s">
        <v>24</v>
      </c>
      <c r="C37" s="134">
        <f t="shared" si="1"/>
        <v>28000</v>
      </c>
      <c r="D37" s="30">
        <v>28000</v>
      </c>
      <c r="E37" s="86"/>
      <c r="F37" s="30"/>
      <c r="G37" s="30"/>
      <c r="H37" s="30"/>
      <c r="I37" s="29"/>
      <c r="J37" s="29"/>
      <c r="K37" s="29"/>
      <c r="L37" s="29"/>
      <c r="M37" s="37"/>
      <c r="P37" s="3"/>
    </row>
    <row r="38" spans="1:13" s="69" customFormat="1" ht="19.5" customHeight="1">
      <c r="A38" s="70">
        <v>329</v>
      </c>
      <c r="B38" s="66" t="s">
        <v>25</v>
      </c>
      <c r="C38" s="137">
        <f t="shared" si="1"/>
        <v>57938</v>
      </c>
      <c r="D38" s="67">
        <f aca="true" t="shared" si="10" ref="D38:K38">SUM(D39:D43)</f>
        <v>20000</v>
      </c>
      <c r="E38" s="67">
        <f t="shared" si="10"/>
        <v>0</v>
      </c>
      <c r="F38" s="67">
        <f t="shared" si="10"/>
        <v>7000</v>
      </c>
      <c r="G38" s="67">
        <f>SUM(G39:G43)</f>
        <v>30938</v>
      </c>
      <c r="H38" s="67">
        <f t="shared" si="10"/>
        <v>0</v>
      </c>
      <c r="I38" s="67">
        <f t="shared" si="10"/>
        <v>0</v>
      </c>
      <c r="J38" s="67">
        <f t="shared" si="10"/>
        <v>0</v>
      </c>
      <c r="K38" s="67">
        <f t="shared" si="10"/>
        <v>0</v>
      </c>
      <c r="L38" s="67"/>
      <c r="M38" s="68"/>
    </row>
    <row r="39" spans="1:16" ht="14.25" customHeight="1">
      <c r="A39" s="38">
        <v>3292</v>
      </c>
      <c r="B39" s="21" t="s">
        <v>62</v>
      </c>
      <c r="C39" s="134">
        <f t="shared" si="1"/>
        <v>5500</v>
      </c>
      <c r="D39" s="30">
        <v>5500</v>
      </c>
      <c r="E39" s="86"/>
      <c r="F39" s="30"/>
      <c r="G39" s="30"/>
      <c r="H39" s="30"/>
      <c r="I39" s="29"/>
      <c r="J39" s="29"/>
      <c r="K39" s="29"/>
      <c r="L39" s="29"/>
      <c r="M39" s="37"/>
      <c r="P39" s="3"/>
    </row>
    <row r="40" spans="1:16" ht="14.25" customHeight="1">
      <c r="A40" s="38">
        <v>3293</v>
      </c>
      <c r="B40" s="21" t="s">
        <v>63</v>
      </c>
      <c r="C40" s="134">
        <f t="shared" si="1"/>
        <v>5000</v>
      </c>
      <c r="D40" s="30">
        <v>5000</v>
      </c>
      <c r="E40" s="86"/>
      <c r="F40" s="30"/>
      <c r="G40" s="30"/>
      <c r="H40" s="30"/>
      <c r="I40" s="29"/>
      <c r="J40" s="29"/>
      <c r="K40" s="29"/>
      <c r="L40" s="29"/>
      <c r="M40" s="37"/>
      <c r="P40" s="3"/>
    </row>
    <row r="41" spans="1:16" ht="14.25" customHeight="1">
      <c r="A41" s="38">
        <v>3294</v>
      </c>
      <c r="B41" s="21" t="s">
        <v>64</v>
      </c>
      <c r="C41" s="134">
        <f t="shared" si="1"/>
        <v>1500</v>
      </c>
      <c r="D41" s="30">
        <v>1500</v>
      </c>
      <c r="E41" s="86"/>
      <c r="F41" s="30"/>
      <c r="G41" s="30"/>
      <c r="H41" s="30"/>
      <c r="I41" s="29"/>
      <c r="J41" s="29"/>
      <c r="K41" s="29"/>
      <c r="L41" s="29"/>
      <c r="M41" s="37"/>
      <c r="P41" s="3"/>
    </row>
    <row r="42" spans="1:16" ht="14.25" customHeight="1">
      <c r="A42" s="38">
        <v>3295</v>
      </c>
      <c r="B42" s="21" t="s">
        <v>92</v>
      </c>
      <c r="C42" s="134">
        <f t="shared" si="1"/>
        <v>21938</v>
      </c>
      <c r="D42" s="30"/>
      <c r="E42" s="86"/>
      <c r="F42" s="30"/>
      <c r="G42" s="30">
        <v>21938</v>
      </c>
      <c r="H42" s="30"/>
      <c r="I42" s="29"/>
      <c r="J42" s="29"/>
      <c r="K42" s="29"/>
      <c r="L42" s="29"/>
      <c r="M42" s="37"/>
      <c r="P42" s="3"/>
    </row>
    <row r="43" spans="1:16" ht="14.25" customHeight="1">
      <c r="A43" s="38">
        <v>3299</v>
      </c>
      <c r="B43" s="21" t="s">
        <v>25</v>
      </c>
      <c r="C43" s="134">
        <f t="shared" si="1"/>
        <v>24000</v>
      </c>
      <c r="D43" s="30">
        <v>8000</v>
      </c>
      <c r="E43" s="86"/>
      <c r="F43" s="30">
        <v>7000</v>
      </c>
      <c r="G43" s="30">
        <v>9000</v>
      </c>
      <c r="H43" s="30"/>
      <c r="I43" s="29"/>
      <c r="J43" s="29"/>
      <c r="K43" s="29"/>
      <c r="L43" s="29"/>
      <c r="M43" s="37"/>
      <c r="P43" s="3"/>
    </row>
    <row r="44" spans="1:16" s="54" customFormat="1" ht="24.75" customHeight="1">
      <c r="A44" s="55">
        <v>37</v>
      </c>
      <c r="B44" s="56" t="s">
        <v>108</v>
      </c>
      <c r="C44" s="136">
        <f t="shared" si="1"/>
        <v>57823</v>
      </c>
      <c r="D44" s="83">
        <f>SUM(D45)</f>
        <v>0</v>
      </c>
      <c r="E44" s="83">
        <f aca="true" t="shared" si="11" ref="E44:K44">SUM(E45)</f>
        <v>0</v>
      </c>
      <c r="F44" s="83">
        <f t="shared" si="11"/>
        <v>0</v>
      </c>
      <c r="G44" s="83">
        <f t="shared" si="11"/>
        <v>57823</v>
      </c>
      <c r="H44" s="83">
        <f t="shared" si="11"/>
        <v>0</v>
      </c>
      <c r="I44" s="57">
        <f t="shared" si="11"/>
        <v>0</v>
      </c>
      <c r="J44" s="57">
        <f t="shared" si="11"/>
        <v>0</v>
      </c>
      <c r="K44" s="57">
        <f t="shared" si="11"/>
        <v>0</v>
      </c>
      <c r="L44" s="57">
        <v>57823</v>
      </c>
      <c r="M44" s="58">
        <v>57823</v>
      </c>
      <c r="P44" s="54">
        <f>SUM(D44:J44)</f>
        <v>57823</v>
      </c>
    </row>
    <row r="45" spans="1:13" s="69" customFormat="1" ht="19.5" customHeight="1">
      <c r="A45" s="70">
        <v>372</v>
      </c>
      <c r="B45" s="66" t="s">
        <v>109</v>
      </c>
      <c r="C45" s="137">
        <f>SUM(D45:K45)</f>
        <v>57823</v>
      </c>
      <c r="D45" s="67"/>
      <c r="E45" s="72"/>
      <c r="F45" s="67"/>
      <c r="G45" s="67">
        <f>G46</f>
        <v>57823</v>
      </c>
      <c r="H45" s="67"/>
      <c r="I45" s="67"/>
      <c r="J45" s="67"/>
      <c r="K45" s="67"/>
      <c r="L45" s="67"/>
      <c r="M45" s="68"/>
    </row>
    <row r="46" spans="1:16" ht="14.25" customHeight="1">
      <c r="A46" s="38">
        <v>3722</v>
      </c>
      <c r="B46" s="21" t="s">
        <v>110</v>
      </c>
      <c r="C46" s="134">
        <f t="shared" si="1"/>
        <v>57823</v>
      </c>
      <c r="D46" s="30"/>
      <c r="E46" s="86"/>
      <c r="F46" s="30"/>
      <c r="G46" s="30">
        <v>57823</v>
      </c>
      <c r="H46" s="30"/>
      <c r="I46" s="29"/>
      <c r="J46" s="29"/>
      <c r="K46" s="29"/>
      <c r="L46" s="29"/>
      <c r="M46" s="37"/>
      <c r="P46" s="3"/>
    </row>
    <row r="47" spans="1:15" s="5" customFormat="1" ht="38.25" customHeight="1">
      <c r="A47" s="42">
        <v>4</v>
      </c>
      <c r="B47" s="43" t="s">
        <v>78</v>
      </c>
      <c r="C47" s="43">
        <f>SUM(D47:K47)</f>
        <v>192421</v>
      </c>
      <c r="D47" s="44">
        <f aca="true" t="shared" si="12" ref="D47:K47">SUM(D48+D50)</f>
        <v>58000</v>
      </c>
      <c r="E47" s="44">
        <f t="shared" si="12"/>
        <v>0</v>
      </c>
      <c r="F47" s="44">
        <f t="shared" si="12"/>
        <v>0</v>
      </c>
      <c r="G47" s="44">
        <f t="shared" si="12"/>
        <v>134421</v>
      </c>
      <c r="H47" s="44">
        <f t="shared" si="12"/>
        <v>0</v>
      </c>
      <c r="I47" s="44">
        <f t="shared" si="12"/>
        <v>0</v>
      </c>
      <c r="J47" s="44">
        <f t="shared" si="12"/>
        <v>0</v>
      </c>
      <c r="K47" s="44">
        <f t="shared" si="12"/>
        <v>0</v>
      </c>
      <c r="L47" s="45">
        <v>196955</v>
      </c>
      <c r="M47" s="46">
        <v>201761</v>
      </c>
      <c r="N47" s="6"/>
      <c r="O47" s="6"/>
    </row>
    <row r="48" spans="1:16" s="61" customFormat="1" ht="24.75" customHeight="1">
      <c r="A48" s="59">
        <v>41</v>
      </c>
      <c r="B48" s="60" t="s">
        <v>26</v>
      </c>
      <c r="C48" s="136">
        <f t="shared" si="1"/>
        <v>0</v>
      </c>
      <c r="D48" s="83">
        <f>SUM(D49)</f>
        <v>0</v>
      </c>
      <c r="E48" s="83">
        <f aca="true" t="shared" si="13" ref="E48:K48">SUM(E49)</f>
        <v>0</v>
      </c>
      <c r="F48" s="83">
        <f t="shared" si="13"/>
        <v>0</v>
      </c>
      <c r="G48" s="83">
        <f t="shared" si="13"/>
        <v>0</v>
      </c>
      <c r="H48" s="83">
        <f t="shared" si="13"/>
        <v>0</v>
      </c>
      <c r="I48" s="57">
        <f>SUM(I49)</f>
        <v>0</v>
      </c>
      <c r="J48" s="57">
        <f t="shared" si="13"/>
        <v>0</v>
      </c>
      <c r="K48" s="57">
        <f t="shared" si="13"/>
        <v>0</v>
      </c>
      <c r="L48" s="57">
        <v>0</v>
      </c>
      <c r="M48" s="58">
        <v>0</v>
      </c>
      <c r="P48" s="62">
        <f>SUM(D48:J48)</f>
        <v>0</v>
      </c>
    </row>
    <row r="49" spans="1:13" s="69" customFormat="1" ht="19.5" customHeight="1">
      <c r="A49" s="73">
        <v>412</v>
      </c>
      <c r="B49" s="74" t="s">
        <v>27</v>
      </c>
      <c r="C49" s="137">
        <f t="shared" si="1"/>
        <v>0</v>
      </c>
      <c r="D49" s="75"/>
      <c r="E49" s="75"/>
      <c r="F49" s="75"/>
      <c r="G49" s="75"/>
      <c r="H49" s="75"/>
      <c r="I49" s="75"/>
      <c r="J49" s="75"/>
      <c r="K49" s="75"/>
      <c r="L49" s="75"/>
      <c r="M49" s="76"/>
    </row>
    <row r="50" spans="1:16" s="61" customFormat="1" ht="24.75" customHeight="1">
      <c r="A50" s="47">
        <v>42</v>
      </c>
      <c r="B50" s="48" t="s">
        <v>80</v>
      </c>
      <c r="C50" s="136">
        <f t="shared" si="1"/>
        <v>192421</v>
      </c>
      <c r="D50" s="83">
        <f aca="true" t="shared" si="14" ref="D50:K50">SUM(D51+D57)</f>
        <v>58000</v>
      </c>
      <c r="E50" s="83">
        <f t="shared" si="14"/>
        <v>0</v>
      </c>
      <c r="F50" s="83">
        <f t="shared" si="14"/>
        <v>0</v>
      </c>
      <c r="G50" s="83">
        <f t="shared" si="14"/>
        <v>134421</v>
      </c>
      <c r="H50" s="83">
        <f t="shared" si="14"/>
        <v>0</v>
      </c>
      <c r="I50" s="57">
        <f t="shared" si="14"/>
        <v>0</v>
      </c>
      <c r="J50" s="57">
        <f t="shared" si="14"/>
        <v>0</v>
      </c>
      <c r="K50" s="57">
        <f t="shared" si="14"/>
        <v>0</v>
      </c>
      <c r="L50" s="49">
        <v>196955</v>
      </c>
      <c r="M50" s="51">
        <v>201761</v>
      </c>
      <c r="P50" s="62">
        <f>SUM(D50:J50)</f>
        <v>192421</v>
      </c>
    </row>
    <row r="51" spans="1:16" s="69" customFormat="1" ht="19.5" customHeight="1">
      <c r="A51" s="70">
        <v>422</v>
      </c>
      <c r="B51" s="66" t="s">
        <v>28</v>
      </c>
      <c r="C51" s="137">
        <f t="shared" si="1"/>
        <v>52000</v>
      </c>
      <c r="D51" s="67">
        <f aca="true" t="shared" si="15" ref="D51:K51">SUM(D52:D56)</f>
        <v>52000</v>
      </c>
      <c r="E51" s="67">
        <f t="shared" si="15"/>
        <v>0</v>
      </c>
      <c r="F51" s="67">
        <f t="shared" si="15"/>
        <v>0</v>
      </c>
      <c r="G51" s="67">
        <f t="shared" si="15"/>
        <v>0</v>
      </c>
      <c r="H51" s="67">
        <f t="shared" si="15"/>
        <v>0</v>
      </c>
      <c r="I51" s="67">
        <f t="shared" si="15"/>
        <v>0</v>
      </c>
      <c r="J51" s="67">
        <f t="shared" si="15"/>
        <v>0</v>
      </c>
      <c r="K51" s="67">
        <f t="shared" si="15"/>
        <v>0</v>
      </c>
      <c r="L51" s="77"/>
      <c r="M51" s="78"/>
      <c r="P51" s="79"/>
    </row>
    <row r="52" spans="1:16" s="33" customFormat="1" ht="14.25" customHeight="1">
      <c r="A52" s="38">
        <v>4221</v>
      </c>
      <c r="B52" s="21" t="s">
        <v>67</v>
      </c>
      <c r="C52" s="134">
        <f t="shared" si="1"/>
        <v>31000</v>
      </c>
      <c r="D52" s="30">
        <v>31000</v>
      </c>
      <c r="E52" s="30"/>
      <c r="F52" s="87"/>
      <c r="G52" s="87"/>
      <c r="H52" s="87"/>
      <c r="I52" s="31"/>
      <c r="J52" s="31"/>
      <c r="K52" s="31"/>
      <c r="L52" s="32"/>
      <c r="M52" s="41"/>
      <c r="P52" s="34"/>
    </row>
    <row r="53" spans="1:16" s="33" customFormat="1" ht="14.25" customHeight="1">
      <c r="A53" s="38">
        <v>4222</v>
      </c>
      <c r="B53" s="21" t="s">
        <v>106</v>
      </c>
      <c r="C53" s="134">
        <f t="shared" si="1"/>
        <v>1500</v>
      </c>
      <c r="D53" s="30">
        <v>1500</v>
      </c>
      <c r="E53" s="30"/>
      <c r="F53" s="87"/>
      <c r="G53" s="87"/>
      <c r="H53" s="87"/>
      <c r="I53" s="31"/>
      <c r="J53" s="31"/>
      <c r="K53" s="31"/>
      <c r="L53" s="32"/>
      <c r="M53" s="41"/>
      <c r="P53" s="34"/>
    </row>
    <row r="54" spans="1:16" s="33" customFormat="1" ht="14.25" customHeight="1">
      <c r="A54" s="38">
        <v>4223</v>
      </c>
      <c r="B54" s="21" t="s">
        <v>68</v>
      </c>
      <c r="C54" s="134">
        <f t="shared" si="1"/>
        <v>1500</v>
      </c>
      <c r="D54" s="30">
        <v>1500</v>
      </c>
      <c r="E54" s="30"/>
      <c r="F54" s="87"/>
      <c r="G54" s="87"/>
      <c r="H54" s="87"/>
      <c r="I54" s="31"/>
      <c r="J54" s="31"/>
      <c r="K54" s="31"/>
      <c r="L54" s="32"/>
      <c r="M54" s="41"/>
      <c r="P54" s="34"/>
    </row>
    <row r="55" spans="1:16" s="33" customFormat="1" ht="14.25" customHeight="1">
      <c r="A55" s="38">
        <v>4226</v>
      </c>
      <c r="B55" s="21" t="s">
        <v>107</v>
      </c>
      <c r="C55" s="134">
        <f t="shared" si="1"/>
        <v>14000</v>
      </c>
      <c r="D55" s="30">
        <v>14000</v>
      </c>
      <c r="E55" s="30"/>
      <c r="F55" s="87"/>
      <c r="G55" s="87"/>
      <c r="H55" s="87"/>
      <c r="I55" s="31"/>
      <c r="J55" s="31"/>
      <c r="K55" s="31"/>
      <c r="L55" s="32"/>
      <c r="M55" s="41"/>
      <c r="P55" s="34"/>
    </row>
    <row r="56" spans="1:16" s="33" customFormat="1" ht="14.25" customHeight="1">
      <c r="A56" s="38">
        <v>4227</v>
      </c>
      <c r="B56" s="21" t="s">
        <v>69</v>
      </c>
      <c r="C56" s="134">
        <f t="shared" si="1"/>
        <v>4000</v>
      </c>
      <c r="D56" s="30">
        <v>4000</v>
      </c>
      <c r="E56" s="30"/>
      <c r="F56" s="87"/>
      <c r="G56" s="87"/>
      <c r="H56" s="87"/>
      <c r="I56" s="31"/>
      <c r="J56" s="31"/>
      <c r="K56" s="31"/>
      <c r="L56" s="32"/>
      <c r="M56" s="41"/>
      <c r="P56" s="34"/>
    </row>
    <row r="57" spans="1:13" s="69" customFormat="1" ht="19.5" customHeight="1">
      <c r="A57" s="70">
        <v>424</v>
      </c>
      <c r="B57" s="66" t="s">
        <v>51</v>
      </c>
      <c r="C57" s="137">
        <f t="shared" si="1"/>
        <v>140421</v>
      </c>
      <c r="D57" s="67">
        <f aca="true" t="shared" si="16" ref="D57:K57">SUM(D58)</f>
        <v>6000</v>
      </c>
      <c r="E57" s="67">
        <f t="shared" si="16"/>
        <v>0</v>
      </c>
      <c r="F57" s="67">
        <f t="shared" si="16"/>
        <v>0</v>
      </c>
      <c r="G57" s="67">
        <f t="shared" si="16"/>
        <v>134421</v>
      </c>
      <c r="H57" s="67">
        <f t="shared" si="16"/>
        <v>0</v>
      </c>
      <c r="I57" s="67">
        <f t="shared" si="16"/>
        <v>0</v>
      </c>
      <c r="J57" s="67">
        <f t="shared" si="16"/>
        <v>0</v>
      </c>
      <c r="K57" s="67">
        <f t="shared" si="16"/>
        <v>0</v>
      </c>
      <c r="L57" s="67"/>
      <c r="M57" s="68"/>
    </row>
    <row r="58" spans="1:16" s="33" customFormat="1" ht="14.25" customHeight="1">
      <c r="A58" s="38">
        <v>4241</v>
      </c>
      <c r="B58" s="21" t="s">
        <v>70</v>
      </c>
      <c r="C58" s="135">
        <f t="shared" si="1"/>
        <v>140421</v>
      </c>
      <c r="D58" s="30">
        <v>6000</v>
      </c>
      <c r="E58" s="30"/>
      <c r="F58" s="87"/>
      <c r="G58" s="29">
        <v>134421</v>
      </c>
      <c r="H58" s="87"/>
      <c r="I58" s="31"/>
      <c r="J58" s="31"/>
      <c r="K58" s="31"/>
      <c r="L58" s="32"/>
      <c r="M58" s="41"/>
      <c r="P58" s="34"/>
    </row>
    <row r="59" spans="1:16" s="9" customFormat="1" ht="36" customHeight="1" thickBot="1">
      <c r="A59" s="179" t="s">
        <v>13</v>
      </c>
      <c r="B59" s="180"/>
      <c r="C59" s="145">
        <f>SUM(D59:K59)</f>
        <v>6389019</v>
      </c>
      <c r="D59" s="146">
        <f>SUM(D5,D14,D48,D50)</f>
        <v>867498</v>
      </c>
      <c r="E59" s="146">
        <f aca="true" t="shared" si="17" ref="E59:K59">SUM(E5,E14,E48,E50)</f>
        <v>0</v>
      </c>
      <c r="F59" s="146">
        <f t="shared" si="17"/>
        <v>103075</v>
      </c>
      <c r="G59" s="146">
        <f>SUM(G5,G14,G44,G48,G50)</f>
        <v>5407046</v>
      </c>
      <c r="H59" s="146">
        <f t="shared" si="17"/>
        <v>11400</v>
      </c>
      <c r="I59" s="146">
        <f t="shared" si="17"/>
        <v>0</v>
      </c>
      <c r="J59" s="146">
        <f t="shared" si="17"/>
        <v>0</v>
      </c>
      <c r="K59" s="146">
        <f t="shared" si="17"/>
        <v>0</v>
      </c>
      <c r="L59" s="146">
        <f>SUM(L5,L14,L44,L48,L50)</f>
        <v>6429353</v>
      </c>
      <c r="M59" s="146">
        <f>SUM(M5,M14,M44,M48,M50)</f>
        <v>6469490</v>
      </c>
      <c r="P59" s="3"/>
    </row>
    <row r="60" spans="1:16" s="9" customFormat="1" ht="36" customHeight="1" thickBot="1">
      <c r="A60" s="169" t="s">
        <v>76</v>
      </c>
      <c r="B60" s="170"/>
      <c r="C60" s="142">
        <f t="shared" si="1"/>
        <v>6389019</v>
      </c>
      <c r="D60" s="143">
        <f aca="true" t="shared" si="18" ref="D60:P60">SUM(D4+D47)</f>
        <v>867498</v>
      </c>
      <c r="E60" s="143">
        <f t="shared" si="18"/>
        <v>0</v>
      </c>
      <c r="F60" s="143">
        <f t="shared" si="18"/>
        <v>103075</v>
      </c>
      <c r="G60" s="143">
        <f t="shared" si="18"/>
        <v>5407046</v>
      </c>
      <c r="H60" s="143">
        <f t="shared" si="18"/>
        <v>11400</v>
      </c>
      <c r="I60" s="143">
        <f t="shared" si="18"/>
        <v>0</v>
      </c>
      <c r="J60" s="143">
        <f t="shared" si="18"/>
        <v>0</v>
      </c>
      <c r="K60" s="143">
        <f t="shared" si="18"/>
        <v>0</v>
      </c>
      <c r="L60" s="143">
        <f t="shared" si="18"/>
        <v>6429353</v>
      </c>
      <c r="M60" s="143">
        <f t="shared" si="18"/>
        <v>6469490</v>
      </c>
      <c r="N60" s="143">
        <f t="shared" si="18"/>
        <v>0</v>
      </c>
      <c r="O60" s="143">
        <f t="shared" si="18"/>
        <v>0</v>
      </c>
      <c r="P60" s="143">
        <f t="shared" si="18"/>
        <v>0</v>
      </c>
    </row>
    <row r="65" spans="1:13" ht="20.25">
      <c r="A65" s="110"/>
      <c r="B65" s="110" t="s">
        <v>102</v>
      </c>
      <c r="C65" s="110"/>
      <c r="D65" s="108"/>
      <c r="E65" s="108"/>
      <c r="F65" s="108"/>
      <c r="G65" s="109" t="s">
        <v>97</v>
      </c>
      <c r="H65" s="108"/>
      <c r="I65" s="122"/>
      <c r="J65" s="111"/>
      <c r="K65" s="109" t="s">
        <v>84</v>
      </c>
      <c r="L65" s="108"/>
      <c r="M65" s="108"/>
    </row>
    <row r="66" spans="1:13" ht="30" customHeight="1">
      <c r="A66" s="104"/>
      <c r="B66" s="108"/>
      <c r="C66" s="108"/>
      <c r="D66" s="108"/>
      <c r="E66" s="110"/>
      <c r="F66" s="108"/>
      <c r="G66" s="108"/>
      <c r="H66" s="108"/>
      <c r="I66" s="111"/>
      <c r="J66" s="111"/>
      <c r="K66" s="108"/>
      <c r="L66" s="108"/>
      <c r="M66" s="108"/>
    </row>
    <row r="67" spans="1:13" ht="20.25">
      <c r="A67" s="105"/>
      <c r="B67" s="108"/>
      <c r="C67" s="108"/>
      <c r="D67" s="108"/>
      <c r="E67" s="108"/>
      <c r="F67" s="108"/>
      <c r="G67" s="112"/>
      <c r="H67" s="112"/>
      <c r="I67" s="111"/>
      <c r="J67" s="111"/>
      <c r="K67" s="112"/>
      <c r="L67" s="112"/>
      <c r="M67" s="112"/>
    </row>
    <row r="68" spans="1:13" s="113" customFormat="1" ht="20.25">
      <c r="A68" s="106"/>
      <c r="B68" s="111"/>
      <c r="C68" s="111"/>
      <c r="D68" s="111"/>
      <c r="E68" s="111"/>
      <c r="F68" s="111"/>
      <c r="G68" s="168" t="s">
        <v>98</v>
      </c>
      <c r="H68" s="168"/>
      <c r="I68" s="107"/>
      <c r="J68" s="123"/>
      <c r="K68" s="168" t="s">
        <v>85</v>
      </c>
      <c r="L68" s="168"/>
      <c r="M68" s="168"/>
    </row>
  </sheetData>
  <sheetProtection/>
  <mergeCells count="18">
    <mergeCell ref="A1:M1"/>
    <mergeCell ref="E2:E3"/>
    <mergeCell ref="F2:F3"/>
    <mergeCell ref="H2:H3"/>
    <mergeCell ref="I2:I3"/>
    <mergeCell ref="J2:J3"/>
    <mergeCell ref="G2:G3"/>
    <mergeCell ref="K2:K3"/>
    <mergeCell ref="G68:H68"/>
    <mergeCell ref="K68:M68"/>
    <mergeCell ref="A60:B60"/>
    <mergeCell ref="L2:L3"/>
    <mergeCell ref="A2:A3"/>
    <mergeCell ref="B2:B3"/>
    <mergeCell ref="M2:M3"/>
    <mergeCell ref="A59:B59"/>
    <mergeCell ref="D2:D3"/>
    <mergeCell ref="C2:C3"/>
  </mergeCells>
  <printOptions horizontalCentered="1"/>
  <pageMargins left="0.31496062992125984" right="0.31496062992125984" top="0.31496062992125984" bottom="0.31496062992125984" header="0.7086614173228347" footer="0.7086614173228347"/>
  <pageSetup fitToHeight="0" fitToWidth="1" horizontalDpi="600" verticalDpi="600" orientation="landscape" paperSize="9" scale="58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85" zoomScaleNormal="85" zoomScalePageLayoutView="0" workbookViewId="0" topLeftCell="A1">
      <selection activeCell="R16" sqref="R16"/>
    </sheetView>
  </sheetViews>
  <sheetFormatPr defaultColWidth="9.140625" defaultRowHeight="12.75"/>
  <cols>
    <col min="1" max="1" width="34.7109375" style="24" customWidth="1"/>
    <col min="2" max="2" width="18.421875" style="24" customWidth="1"/>
    <col min="3" max="9" width="18.00390625" style="24" customWidth="1"/>
    <col min="10" max="16384" width="9.140625" style="24" customWidth="1"/>
  </cols>
  <sheetData>
    <row r="1" spans="1:9" s="25" customFormat="1" ht="42.75" customHeight="1" thickBot="1">
      <c r="A1" s="183" t="s">
        <v>104</v>
      </c>
      <c r="B1" s="184"/>
      <c r="C1" s="184"/>
      <c r="D1" s="184"/>
      <c r="E1" s="184"/>
      <c r="F1" s="184"/>
      <c r="G1" s="184"/>
      <c r="H1" s="184"/>
      <c r="I1" s="185"/>
    </row>
    <row r="2" spans="1:9" s="25" customFormat="1" ht="30" customHeight="1">
      <c r="A2" s="89" t="s">
        <v>2</v>
      </c>
      <c r="B2" s="191" t="s">
        <v>77</v>
      </c>
      <c r="C2" s="192"/>
      <c r="D2" s="192"/>
      <c r="E2" s="192"/>
      <c r="F2" s="192"/>
      <c r="G2" s="192"/>
      <c r="H2" s="192"/>
      <c r="I2" s="193"/>
    </row>
    <row r="3" spans="1:9" s="25" customFormat="1" ht="30" customHeight="1">
      <c r="A3" s="90" t="s">
        <v>86</v>
      </c>
      <c r="B3" s="189" t="s">
        <v>3</v>
      </c>
      <c r="C3" s="190" t="s">
        <v>4</v>
      </c>
      <c r="D3" s="190" t="s">
        <v>5</v>
      </c>
      <c r="E3" s="190" t="s">
        <v>6</v>
      </c>
      <c r="F3" s="190" t="s">
        <v>0</v>
      </c>
      <c r="G3" s="190" t="s">
        <v>8</v>
      </c>
      <c r="H3" s="190" t="s">
        <v>7</v>
      </c>
      <c r="I3" s="194" t="s">
        <v>79</v>
      </c>
    </row>
    <row r="4" spans="1:9" s="25" customFormat="1" ht="30" customHeight="1">
      <c r="A4" s="187" t="s">
        <v>30</v>
      </c>
      <c r="B4" s="190"/>
      <c r="C4" s="190"/>
      <c r="D4" s="190"/>
      <c r="E4" s="190"/>
      <c r="F4" s="190"/>
      <c r="G4" s="190"/>
      <c r="H4" s="190"/>
      <c r="I4" s="195"/>
    </row>
    <row r="5" spans="1:9" s="25" customFormat="1" ht="30" customHeight="1">
      <c r="A5" s="188"/>
      <c r="B5" s="190"/>
      <c r="C5" s="190"/>
      <c r="D5" s="190"/>
      <c r="E5" s="190"/>
      <c r="F5" s="190"/>
      <c r="G5" s="190"/>
      <c r="H5" s="190"/>
      <c r="I5" s="196"/>
    </row>
    <row r="6" spans="1:9" s="64" customFormat="1" ht="30" customHeight="1">
      <c r="A6" s="91">
        <v>63</v>
      </c>
      <c r="B6" s="92">
        <f aca="true" t="shared" si="0" ref="B6:H6">SUM(B7:B10)</f>
        <v>0</v>
      </c>
      <c r="C6" s="92">
        <f t="shared" si="0"/>
        <v>0</v>
      </c>
      <c r="D6" s="92">
        <f t="shared" si="0"/>
        <v>0</v>
      </c>
      <c r="E6" s="92">
        <f t="shared" si="0"/>
        <v>5407646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3">
        <f>SUM(B6:H6)</f>
        <v>5407646</v>
      </c>
    </row>
    <row r="7" spans="1:9" s="25" customFormat="1" ht="24.75" customHeight="1">
      <c r="A7" s="94">
        <v>63612</v>
      </c>
      <c r="B7" s="95"/>
      <c r="C7" s="118"/>
      <c r="D7" s="124"/>
      <c r="E7" s="125">
        <v>5206724</v>
      </c>
      <c r="F7" s="96"/>
      <c r="G7" s="96"/>
      <c r="H7" s="96"/>
      <c r="I7" s="197"/>
    </row>
    <row r="8" spans="1:9" s="25" customFormat="1" ht="24.75" customHeight="1">
      <c r="A8" s="94">
        <v>63613</v>
      </c>
      <c r="B8" s="95"/>
      <c r="C8" s="95"/>
      <c r="D8" s="125"/>
      <c r="E8" s="125">
        <v>3500</v>
      </c>
      <c r="F8" s="96"/>
      <c r="G8" s="96"/>
      <c r="H8" s="96"/>
      <c r="I8" s="198"/>
    </row>
    <row r="9" spans="1:9" s="25" customFormat="1" ht="24.75" customHeight="1">
      <c r="A9" s="94">
        <v>63622</v>
      </c>
      <c r="B9" s="95"/>
      <c r="C9" s="95"/>
      <c r="D9" s="125"/>
      <c r="E9" s="125">
        <v>134421</v>
      </c>
      <c r="F9" s="96"/>
      <c r="G9" s="96"/>
      <c r="H9" s="96"/>
      <c r="I9" s="198"/>
    </row>
    <row r="10" spans="1:9" s="25" customFormat="1" ht="24.75" customHeight="1">
      <c r="A10" s="94">
        <v>63931</v>
      </c>
      <c r="B10" s="96"/>
      <c r="C10" s="96"/>
      <c r="D10" s="125"/>
      <c r="E10" s="125">
        <v>63001</v>
      </c>
      <c r="F10" s="96"/>
      <c r="G10" s="96"/>
      <c r="H10" s="96"/>
      <c r="I10" s="199"/>
    </row>
    <row r="11" spans="1:9" s="64" customFormat="1" ht="30" customHeight="1">
      <c r="A11" s="91">
        <v>65</v>
      </c>
      <c r="B11" s="92">
        <f aca="true" t="shared" si="1" ref="B11:H11">SUM(B12:B13)</f>
        <v>0</v>
      </c>
      <c r="C11" s="92">
        <f t="shared" si="1"/>
        <v>0</v>
      </c>
      <c r="D11" s="92">
        <f t="shared" si="1"/>
        <v>103075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3">
        <f>SUM(B11:H11)</f>
        <v>103075</v>
      </c>
    </row>
    <row r="12" spans="1:9" s="25" customFormat="1" ht="24.75" customHeight="1">
      <c r="A12" s="97">
        <v>65264</v>
      </c>
      <c r="B12" s="98"/>
      <c r="C12" s="98"/>
      <c r="D12" s="126">
        <v>96075</v>
      </c>
      <c r="E12" s="98"/>
      <c r="F12" s="98"/>
      <c r="G12" s="98"/>
      <c r="H12" s="98"/>
      <c r="I12" s="200"/>
    </row>
    <row r="13" spans="1:9" s="25" customFormat="1" ht="24.75" customHeight="1">
      <c r="A13" s="97">
        <v>65267</v>
      </c>
      <c r="B13" s="98"/>
      <c r="C13" s="98"/>
      <c r="D13" s="126">
        <v>7000</v>
      </c>
      <c r="E13" s="98"/>
      <c r="F13" s="98"/>
      <c r="G13" s="98"/>
      <c r="H13" s="98"/>
      <c r="I13" s="201"/>
    </row>
    <row r="14" spans="1:9" s="64" customFormat="1" ht="30" customHeight="1">
      <c r="A14" s="91">
        <v>66</v>
      </c>
      <c r="B14" s="92">
        <f>SUM(B15)</f>
        <v>0</v>
      </c>
      <c r="C14" s="92">
        <f aca="true" t="shared" si="2" ref="C14:H14">SUM(C15:C15)</f>
        <v>0</v>
      </c>
      <c r="D14" s="92">
        <f t="shared" si="2"/>
        <v>0</v>
      </c>
      <c r="E14" s="92">
        <f t="shared" si="2"/>
        <v>0</v>
      </c>
      <c r="F14" s="92">
        <f t="shared" si="2"/>
        <v>11400</v>
      </c>
      <c r="G14" s="92">
        <f t="shared" si="2"/>
        <v>0</v>
      </c>
      <c r="H14" s="92">
        <f t="shared" si="2"/>
        <v>0</v>
      </c>
      <c r="I14" s="93">
        <f>SUM(B14:H14)</f>
        <v>11400</v>
      </c>
    </row>
    <row r="15" spans="1:9" s="25" customFormat="1" ht="24.75" customHeight="1">
      <c r="A15" s="97">
        <v>66313</v>
      </c>
      <c r="B15" s="98"/>
      <c r="C15" s="126"/>
      <c r="D15" s="126"/>
      <c r="E15" s="98"/>
      <c r="F15" s="98">
        <v>11400</v>
      </c>
      <c r="G15" s="98"/>
      <c r="H15" s="98"/>
      <c r="I15" s="99"/>
    </row>
    <row r="16" spans="1:9" s="64" customFormat="1" ht="30" customHeight="1">
      <c r="A16" s="91">
        <v>67</v>
      </c>
      <c r="B16" s="92">
        <f aca="true" t="shared" si="3" ref="B16:H16">SUM(B17:B18)</f>
        <v>867498</v>
      </c>
      <c r="C16" s="92">
        <f>SUM(C17:C18)</f>
        <v>0</v>
      </c>
      <c r="D16" s="92">
        <f>SUM(D17:D18)</f>
        <v>0</v>
      </c>
      <c r="E16" s="92">
        <f>SUM(E17:E18)</f>
        <v>0</v>
      </c>
      <c r="F16" s="92">
        <f t="shared" si="3"/>
        <v>0</v>
      </c>
      <c r="G16" s="92">
        <f t="shared" si="3"/>
        <v>0</v>
      </c>
      <c r="H16" s="92">
        <f t="shared" si="3"/>
        <v>0</v>
      </c>
      <c r="I16" s="93">
        <f>SUM(B16:H16)</f>
        <v>867498</v>
      </c>
    </row>
    <row r="17" spans="1:9" s="25" customFormat="1" ht="24.75" customHeight="1">
      <c r="A17" s="97">
        <v>671111</v>
      </c>
      <c r="B17" s="98">
        <v>809498</v>
      </c>
      <c r="C17" s="98"/>
      <c r="D17" s="98"/>
      <c r="E17" s="98"/>
      <c r="F17" s="98"/>
      <c r="G17" s="98"/>
      <c r="H17" s="98"/>
      <c r="I17" s="200"/>
    </row>
    <row r="18" spans="1:9" s="25" customFormat="1" ht="24.75" customHeight="1">
      <c r="A18" s="97">
        <v>67121</v>
      </c>
      <c r="B18" s="98">
        <v>58000</v>
      </c>
      <c r="C18" s="98"/>
      <c r="D18" s="98"/>
      <c r="E18" s="98"/>
      <c r="F18" s="98"/>
      <c r="G18" s="98"/>
      <c r="H18" s="98"/>
      <c r="I18" s="202"/>
    </row>
    <row r="19" spans="1:9" s="25" customFormat="1" ht="42.75" customHeight="1">
      <c r="A19" s="121" t="s">
        <v>112</v>
      </c>
      <c r="B19" s="119">
        <f aca="true" t="shared" si="4" ref="B19:I19">SUM(B6+B11+B14+B16)</f>
        <v>867498</v>
      </c>
      <c r="C19" s="119">
        <f t="shared" si="4"/>
        <v>0</v>
      </c>
      <c r="D19" s="119">
        <f t="shared" si="4"/>
        <v>103075</v>
      </c>
      <c r="E19" s="119">
        <f t="shared" si="4"/>
        <v>5407646</v>
      </c>
      <c r="F19" s="119">
        <f t="shared" si="4"/>
        <v>11400</v>
      </c>
      <c r="G19" s="119">
        <f t="shared" si="4"/>
        <v>0</v>
      </c>
      <c r="H19" s="119">
        <f t="shared" si="4"/>
        <v>0</v>
      </c>
      <c r="I19" s="120">
        <f t="shared" si="4"/>
        <v>6389619</v>
      </c>
    </row>
    <row r="20" spans="1:9" s="25" customFormat="1" ht="42.75" customHeight="1" thickBot="1">
      <c r="A20" s="100" t="s">
        <v>113</v>
      </c>
      <c r="B20" s="203">
        <f>SUM(B19:H19)</f>
        <v>6389619</v>
      </c>
      <c r="C20" s="203"/>
      <c r="D20" s="203"/>
      <c r="E20" s="203"/>
      <c r="F20" s="203"/>
      <c r="G20" s="203"/>
      <c r="H20" s="203"/>
      <c r="I20" s="101">
        <f>SUM(I6+I11+I14+I16)</f>
        <v>6389619</v>
      </c>
    </row>
    <row r="21" spans="1:9" s="25" customFormat="1" ht="15.75" customHeight="1">
      <c r="A21" s="102"/>
      <c r="B21" s="103"/>
      <c r="C21" s="103"/>
      <c r="D21" s="103"/>
      <c r="E21" s="88"/>
      <c r="F21" s="103"/>
      <c r="G21" s="103"/>
      <c r="H21" s="103"/>
      <c r="I21" s="103"/>
    </row>
    <row r="22" s="25" customFormat="1" ht="15.75"/>
    <row r="23" spans="1:13" s="1" customFormat="1" ht="20.25">
      <c r="A23" s="110" t="s">
        <v>102</v>
      </c>
      <c r="B23" s="108"/>
      <c r="C23" s="108"/>
      <c r="D23" s="108"/>
      <c r="E23" s="109" t="s">
        <v>97</v>
      </c>
      <c r="F23" s="108"/>
      <c r="G23" s="109"/>
      <c r="H23" s="109" t="s">
        <v>84</v>
      </c>
      <c r="I23" s="108"/>
      <c r="J23" s="108"/>
      <c r="K23" s="108"/>
      <c r="L23" s="108"/>
      <c r="M23" s="108"/>
    </row>
    <row r="24" spans="1:13" s="1" customFormat="1" ht="30" customHeight="1">
      <c r="A24" s="104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s="1" customFormat="1" ht="20.25">
      <c r="A25" s="105"/>
      <c r="B25" s="108"/>
      <c r="C25" s="108"/>
      <c r="D25" s="108"/>
      <c r="E25" s="186"/>
      <c r="F25" s="186"/>
      <c r="G25" s="111"/>
      <c r="H25" s="112"/>
      <c r="I25" s="112"/>
      <c r="J25" s="111"/>
      <c r="K25" s="111"/>
      <c r="L25" s="111"/>
      <c r="M25" s="111"/>
    </row>
    <row r="26" spans="1:13" s="113" customFormat="1" ht="20.25">
      <c r="A26" s="106"/>
      <c r="B26" s="111"/>
      <c r="C26" s="111"/>
      <c r="D26" s="111"/>
      <c r="E26" s="204" t="s">
        <v>98</v>
      </c>
      <c r="F26" s="204"/>
      <c r="G26" s="107"/>
      <c r="H26" s="168" t="s">
        <v>85</v>
      </c>
      <c r="I26" s="168"/>
      <c r="J26" s="123"/>
      <c r="K26" s="107"/>
      <c r="L26" s="123"/>
      <c r="M26" s="107"/>
    </row>
    <row r="27" s="25" customFormat="1" ht="15.75"/>
    <row r="28" s="25" customFormat="1" ht="15.75"/>
    <row r="29" s="25" customFormat="1" ht="15.75"/>
    <row r="30" s="25" customFormat="1" ht="15.75"/>
    <row r="31" s="25" customFormat="1" ht="15.75"/>
    <row r="32" s="25" customFormat="1" ht="15.75"/>
    <row r="33" s="25" customFormat="1" ht="15.75"/>
    <row r="34" s="25" customFormat="1" ht="15.75"/>
    <row r="35" s="25" customFormat="1" ht="15.75"/>
    <row r="36" s="25" customFormat="1" ht="15.75"/>
    <row r="37" s="25" customFormat="1" ht="15.75"/>
    <row r="38" s="25" customFormat="1" ht="15.75"/>
    <row r="39" s="25" customFormat="1" ht="15.75"/>
    <row r="40" s="25" customFormat="1" ht="15.75"/>
    <row r="41" s="25" customFormat="1" ht="15.75"/>
    <row r="42" s="25" customFormat="1" ht="15.75"/>
    <row r="43" s="25" customFormat="1" ht="15.75"/>
    <row r="44" s="25" customFormat="1" ht="15.75"/>
    <row r="45" s="25" customFormat="1" ht="15.75"/>
    <row r="46" s="25" customFormat="1" ht="15.75"/>
    <row r="47" s="25" customFormat="1" ht="15.75"/>
    <row r="48" s="25" customFormat="1" ht="15.75"/>
    <row r="49" s="25" customFormat="1" ht="15.75"/>
    <row r="50" s="25" customFormat="1" ht="15.75"/>
    <row r="51" s="25" customFormat="1" ht="15.75"/>
    <row r="52" s="25" customFormat="1" ht="15.75"/>
    <row r="53" s="25" customFormat="1" ht="15.75"/>
    <row r="54" s="25" customFormat="1" ht="15.75"/>
    <row r="55" s="25" customFormat="1" ht="15.75"/>
  </sheetData>
  <sheetProtection/>
  <mergeCells count="18">
    <mergeCell ref="H26:I26"/>
    <mergeCell ref="D3:D5"/>
    <mergeCell ref="G3:G5"/>
    <mergeCell ref="F3:F5"/>
    <mergeCell ref="I3:I5"/>
    <mergeCell ref="I7:I10"/>
    <mergeCell ref="I12:I13"/>
    <mergeCell ref="I17:I18"/>
    <mergeCell ref="B20:H20"/>
    <mergeCell ref="E26:F26"/>
    <mergeCell ref="E25:F25"/>
    <mergeCell ref="A1:I1"/>
    <mergeCell ref="A4:A5"/>
    <mergeCell ref="B3:B5"/>
    <mergeCell ref="E3:E5"/>
    <mergeCell ref="C3:C5"/>
    <mergeCell ref="H3:H5"/>
    <mergeCell ref="B2:I2"/>
  </mergeCells>
  <printOptions horizontalCentered="1" verticalCentered="1"/>
  <pageMargins left="0.3937007874015748" right="0.3937007874015748" top="0.6692913385826772" bottom="0.6692913385826772" header="0.6692913385826772" footer="0.66929133858267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23.28125" style="24" customWidth="1"/>
    <col min="2" max="8" width="20.7109375" style="24" customWidth="1"/>
    <col min="9" max="9" width="8.140625" style="24" customWidth="1"/>
    <col min="10" max="16384" width="9.140625" style="24" customWidth="1"/>
  </cols>
  <sheetData>
    <row r="1" spans="1:8" s="25" customFormat="1" ht="48" customHeight="1" thickBot="1">
      <c r="A1" s="206" t="s">
        <v>105</v>
      </c>
      <c r="B1" s="207"/>
      <c r="C1" s="207"/>
      <c r="D1" s="207"/>
      <c r="E1" s="207"/>
      <c r="F1" s="207"/>
      <c r="G1" s="207"/>
      <c r="H1" s="207"/>
    </row>
    <row r="2" spans="1:8" ht="30" customHeight="1" thickBot="1">
      <c r="A2" s="217" t="s">
        <v>31</v>
      </c>
      <c r="B2" s="219" t="s">
        <v>95</v>
      </c>
      <c r="C2" s="220"/>
      <c r="D2" s="220"/>
      <c r="E2" s="220"/>
      <c r="F2" s="220"/>
      <c r="G2" s="220"/>
      <c r="H2" s="221"/>
    </row>
    <row r="3" spans="1:8" ht="30" customHeight="1">
      <c r="A3" s="218"/>
      <c r="B3" s="222" t="s">
        <v>3</v>
      </c>
      <c r="C3" s="229" t="s">
        <v>4</v>
      </c>
      <c r="D3" s="212" t="s">
        <v>5</v>
      </c>
      <c r="E3" s="212" t="s">
        <v>6</v>
      </c>
      <c r="F3" s="212" t="s">
        <v>0</v>
      </c>
      <c r="G3" s="212" t="s">
        <v>8</v>
      </c>
      <c r="H3" s="215" t="s">
        <v>7</v>
      </c>
    </row>
    <row r="4" spans="1:8" ht="30" customHeight="1">
      <c r="A4" s="80" t="s">
        <v>30</v>
      </c>
      <c r="B4" s="223"/>
      <c r="C4" s="230"/>
      <c r="D4" s="213"/>
      <c r="E4" s="213"/>
      <c r="F4" s="213"/>
      <c r="G4" s="213"/>
      <c r="H4" s="216"/>
    </row>
    <row r="5" spans="1:8" ht="24.75" customHeight="1">
      <c r="A5" s="81">
        <v>63</v>
      </c>
      <c r="B5" s="147">
        <v>0</v>
      </c>
      <c r="C5" s="148">
        <v>0</v>
      </c>
      <c r="D5" s="149">
        <v>0</v>
      </c>
      <c r="E5" s="149">
        <v>5433850</v>
      </c>
      <c r="F5" s="149">
        <v>0</v>
      </c>
      <c r="G5" s="150">
        <v>0</v>
      </c>
      <c r="H5" s="82">
        <v>0</v>
      </c>
    </row>
    <row r="6" spans="1:8" ht="24.75" customHeight="1">
      <c r="A6" s="81">
        <v>65</v>
      </c>
      <c r="B6" s="147">
        <v>0</v>
      </c>
      <c r="C6" s="148">
        <v>0</v>
      </c>
      <c r="D6" s="149">
        <v>103075</v>
      </c>
      <c r="E6" s="149">
        <v>0</v>
      </c>
      <c r="F6" s="149">
        <v>0</v>
      </c>
      <c r="G6" s="150">
        <v>0</v>
      </c>
      <c r="H6" s="82">
        <v>0</v>
      </c>
    </row>
    <row r="7" spans="1:8" ht="24.75" customHeight="1">
      <c r="A7" s="81">
        <v>66</v>
      </c>
      <c r="B7" s="147">
        <v>0</v>
      </c>
      <c r="C7" s="148">
        <v>0</v>
      </c>
      <c r="D7" s="149">
        <v>0</v>
      </c>
      <c r="E7" s="149">
        <v>0</v>
      </c>
      <c r="F7" s="149">
        <v>11400</v>
      </c>
      <c r="G7" s="150">
        <v>0</v>
      </c>
      <c r="H7" s="82">
        <v>0</v>
      </c>
    </row>
    <row r="8" spans="1:8" ht="24.75" customHeight="1" thickBot="1">
      <c r="A8" s="81">
        <v>67</v>
      </c>
      <c r="B8" s="147">
        <v>881028</v>
      </c>
      <c r="C8" s="148">
        <v>0</v>
      </c>
      <c r="D8" s="149">
        <v>0</v>
      </c>
      <c r="E8" s="149">
        <v>0</v>
      </c>
      <c r="F8" s="149">
        <v>0</v>
      </c>
      <c r="G8" s="150">
        <v>0</v>
      </c>
      <c r="H8" s="82">
        <v>0</v>
      </c>
    </row>
    <row r="9" spans="1:8" ht="19.5" customHeight="1">
      <c r="A9" s="208" t="s">
        <v>81</v>
      </c>
      <c r="B9" s="210">
        <f aca="true" t="shared" si="0" ref="B9:H9">SUM(B5:B8)</f>
        <v>881028</v>
      </c>
      <c r="C9" s="210">
        <f t="shared" si="0"/>
        <v>0</v>
      </c>
      <c r="D9" s="210">
        <f t="shared" si="0"/>
        <v>103075</v>
      </c>
      <c r="E9" s="210">
        <f t="shared" si="0"/>
        <v>5433850</v>
      </c>
      <c r="F9" s="210">
        <f t="shared" si="0"/>
        <v>11400</v>
      </c>
      <c r="G9" s="210">
        <f t="shared" si="0"/>
        <v>0</v>
      </c>
      <c r="H9" s="224">
        <f t="shared" si="0"/>
        <v>0</v>
      </c>
    </row>
    <row r="10" spans="1:8" ht="19.5" customHeight="1" thickBot="1">
      <c r="A10" s="209"/>
      <c r="B10" s="211"/>
      <c r="C10" s="211"/>
      <c r="D10" s="211"/>
      <c r="E10" s="211"/>
      <c r="F10" s="211"/>
      <c r="G10" s="211"/>
      <c r="H10" s="225"/>
    </row>
    <row r="11" spans="1:8" ht="30" customHeight="1" thickBot="1">
      <c r="A11" s="226" t="s">
        <v>115</v>
      </c>
      <c r="B11" s="227"/>
      <c r="C11" s="228"/>
      <c r="D11" s="231">
        <f>SUM(B9:H10)</f>
        <v>6429353</v>
      </c>
      <c r="E11" s="231"/>
      <c r="F11" s="231"/>
      <c r="G11" s="231"/>
      <c r="H11" s="232"/>
    </row>
    <row r="12" spans="1:8" ht="30" customHeight="1" thickBot="1">
      <c r="A12" s="217" t="s">
        <v>31</v>
      </c>
      <c r="B12" s="219" t="s">
        <v>103</v>
      </c>
      <c r="C12" s="220"/>
      <c r="D12" s="220"/>
      <c r="E12" s="220"/>
      <c r="F12" s="220"/>
      <c r="G12" s="220"/>
      <c r="H12" s="221"/>
    </row>
    <row r="13" spans="1:8" ht="30" customHeight="1">
      <c r="A13" s="218"/>
      <c r="B13" s="222" t="s">
        <v>3</v>
      </c>
      <c r="C13" s="229" t="s">
        <v>4</v>
      </c>
      <c r="D13" s="212" t="s">
        <v>5</v>
      </c>
      <c r="E13" s="212" t="s">
        <v>6</v>
      </c>
      <c r="F13" s="212" t="s">
        <v>0</v>
      </c>
      <c r="G13" s="212" t="s">
        <v>8</v>
      </c>
      <c r="H13" s="215" t="s">
        <v>7</v>
      </c>
    </row>
    <row r="14" spans="1:8" s="25" customFormat="1" ht="30" customHeight="1">
      <c r="A14" s="80" t="s">
        <v>30</v>
      </c>
      <c r="B14" s="223"/>
      <c r="C14" s="230"/>
      <c r="D14" s="213"/>
      <c r="E14" s="213"/>
      <c r="F14" s="213"/>
      <c r="G14" s="213"/>
      <c r="H14" s="216"/>
    </row>
    <row r="15" spans="1:8" s="25" customFormat="1" ht="24.75" customHeight="1">
      <c r="A15" s="81">
        <v>63</v>
      </c>
      <c r="B15" s="147">
        <v>0</v>
      </c>
      <c r="C15" s="148">
        <v>0</v>
      </c>
      <c r="D15" s="149">
        <v>0</v>
      </c>
      <c r="E15" s="149">
        <v>5460181</v>
      </c>
      <c r="F15" s="149">
        <v>0</v>
      </c>
      <c r="G15" s="150">
        <v>0</v>
      </c>
      <c r="H15" s="82">
        <v>0</v>
      </c>
    </row>
    <row r="16" spans="1:8" s="25" customFormat="1" ht="24.75" customHeight="1">
      <c r="A16" s="81">
        <v>65</v>
      </c>
      <c r="B16" s="147">
        <v>0</v>
      </c>
      <c r="C16" s="148">
        <v>0</v>
      </c>
      <c r="D16" s="149">
        <v>103075</v>
      </c>
      <c r="E16" s="149">
        <v>0</v>
      </c>
      <c r="F16" s="149">
        <v>0</v>
      </c>
      <c r="G16" s="150">
        <v>0</v>
      </c>
      <c r="H16" s="82">
        <v>0</v>
      </c>
    </row>
    <row r="17" spans="1:8" s="25" customFormat="1" ht="24.75" customHeight="1">
      <c r="A17" s="81">
        <v>66</v>
      </c>
      <c r="B17" s="147">
        <v>0</v>
      </c>
      <c r="C17" s="148">
        <v>0</v>
      </c>
      <c r="D17" s="149">
        <v>0</v>
      </c>
      <c r="E17" s="149">
        <v>0</v>
      </c>
      <c r="F17" s="149">
        <v>11400</v>
      </c>
      <c r="G17" s="150">
        <v>0</v>
      </c>
      <c r="H17" s="82">
        <v>0</v>
      </c>
    </row>
    <row r="18" spans="1:8" s="25" customFormat="1" ht="24.75" customHeight="1" thickBot="1">
      <c r="A18" s="81">
        <v>67</v>
      </c>
      <c r="B18" s="147">
        <v>894834</v>
      </c>
      <c r="C18" s="148">
        <v>0</v>
      </c>
      <c r="D18" s="149">
        <v>0</v>
      </c>
      <c r="E18" s="149">
        <v>0</v>
      </c>
      <c r="F18" s="149">
        <v>0</v>
      </c>
      <c r="G18" s="150">
        <v>0</v>
      </c>
      <c r="H18" s="82">
        <v>0</v>
      </c>
    </row>
    <row r="19" spans="1:8" s="25" customFormat="1" ht="19.5" customHeight="1">
      <c r="A19" s="208" t="s">
        <v>1</v>
      </c>
      <c r="B19" s="210">
        <f aca="true" t="shared" si="1" ref="B19:H19">SUM(B15:B18)</f>
        <v>894834</v>
      </c>
      <c r="C19" s="210">
        <f t="shared" si="1"/>
        <v>0</v>
      </c>
      <c r="D19" s="210">
        <f t="shared" si="1"/>
        <v>103075</v>
      </c>
      <c r="E19" s="210">
        <f t="shared" si="1"/>
        <v>5460181</v>
      </c>
      <c r="F19" s="210">
        <f t="shared" si="1"/>
        <v>11400</v>
      </c>
      <c r="G19" s="210">
        <f t="shared" si="1"/>
        <v>0</v>
      </c>
      <c r="H19" s="224">
        <f t="shared" si="1"/>
        <v>0</v>
      </c>
    </row>
    <row r="20" spans="1:8" s="25" customFormat="1" ht="19.5" customHeight="1" thickBot="1">
      <c r="A20" s="209"/>
      <c r="B20" s="211"/>
      <c r="C20" s="211"/>
      <c r="D20" s="211"/>
      <c r="E20" s="211"/>
      <c r="F20" s="211"/>
      <c r="G20" s="211"/>
      <c r="H20" s="225"/>
    </row>
    <row r="21" spans="1:8" s="25" customFormat="1" ht="30" customHeight="1" thickBot="1">
      <c r="A21" s="226" t="s">
        <v>114</v>
      </c>
      <c r="B21" s="227"/>
      <c r="C21" s="228"/>
      <c r="D21" s="231">
        <f>SUM(B19:H20)</f>
        <v>6469490</v>
      </c>
      <c r="E21" s="231"/>
      <c r="F21" s="231"/>
      <c r="G21" s="231"/>
      <c r="H21" s="232"/>
    </row>
    <row r="22" spans="1:8" s="25" customFormat="1" ht="15.75">
      <c r="A22" s="63"/>
      <c r="B22" s="63"/>
      <c r="C22" s="63"/>
      <c r="D22" s="63"/>
      <c r="E22" s="63"/>
      <c r="F22" s="63"/>
      <c r="G22" s="63"/>
      <c r="H22" s="63"/>
    </row>
    <row r="23" spans="1:8" s="25" customFormat="1" ht="15.75">
      <c r="A23" s="63"/>
      <c r="B23" s="63"/>
      <c r="C23" s="63"/>
      <c r="D23" s="63"/>
      <c r="E23" s="63"/>
      <c r="F23" s="63"/>
      <c r="G23" s="63"/>
      <c r="H23" s="63"/>
    </row>
    <row r="24" spans="1:13" s="1" customFormat="1" ht="20.25">
      <c r="A24" s="110" t="s">
        <v>102</v>
      </c>
      <c r="B24" s="110"/>
      <c r="C24" s="108"/>
      <c r="D24" s="214" t="s">
        <v>97</v>
      </c>
      <c r="E24" s="214"/>
      <c r="F24" s="122"/>
      <c r="G24" s="109" t="s">
        <v>84</v>
      </c>
      <c r="H24" s="108"/>
      <c r="I24" s="108"/>
      <c r="J24" s="111"/>
      <c r="K24" s="109"/>
      <c r="L24" s="108"/>
      <c r="M24" s="108"/>
    </row>
    <row r="25" spans="1:14" s="1" customFormat="1" ht="30" customHeight="1">
      <c r="A25" s="104"/>
      <c r="B25" s="108"/>
      <c r="C25" s="108"/>
      <c r="D25" s="108"/>
      <c r="E25" s="108"/>
      <c r="F25" s="111"/>
      <c r="G25" s="108"/>
      <c r="H25" s="108"/>
      <c r="I25" s="111"/>
      <c r="J25" s="111"/>
      <c r="K25" s="111"/>
      <c r="L25" s="111"/>
      <c r="M25" s="111"/>
      <c r="N25" s="113"/>
    </row>
    <row r="26" spans="1:14" s="1" customFormat="1" ht="20.25">
      <c r="A26" s="105"/>
      <c r="B26" s="108"/>
      <c r="C26" s="108"/>
      <c r="D26" s="186"/>
      <c r="E26" s="186"/>
      <c r="F26" s="111"/>
      <c r="G26" s="112"/>
      <c r="H26" s="112"/>
      <c r="I26" s="111"/>
      <c r="J26" s="111"/>
      <c r="K26" s="111"/>
      <c r="L26" s="111"/>
      <c r="M26" s="111"/>
      <c r="N26" s="113"/>
    </row>
    <row r="27" spans="1:13" s="113" customFormat="1" ht="20.25">
      <c r="A27" s="106"/>
      <c r="B27" s="111"/>
      <c r="C27" s="111"/>
      <c r="D27" s="204" t="s">
        <v>98</v>
      </c>
      <c r="E27" s="204"/>
      <c r="F27" s="111"/>
      <c r="G27" s="168" t="s">
        <v>85</v>
      </c>
      <c r="H27" s="168"/>
      <c r="I27" s="107"/>
      <c r="J27" s="123"/>
      <c r="K27" s="107"/>
      <c r="L27" s="123"/>
      <c r="M27" s="107"/>
    </row>
    <row r="28" spans="1:8" s="25" customFormat="1" ht="15.75">
      <c r="A28" s="63"/>
      <c r="B28" s="63"/>
      <c r="C28" s="63"/>
      <c r="D28" s="63"/>
      <c r="E28" s="63"/>
      <c r="F28" s="63"/>
      <c r="G28" s="63"/>
      <c r="H28" s="63"/>
    </row>
    <row r="29" spans="1:10" s="25" customFormat="1" ht="20.25">
      <c r="A29" s="205"/>
      <c r="B29" s="205"/>
      <c r="C29" s="205"/>
      <c r="D29" s="111"/>
      <c r="E29" s="111"/>
      <c r="F29" s="122"/>
      <c r="G29" s="111"/>
      <c r="H29" s="111"/>
      <c r="I29" s="107"/>
      <c r="J29" s="114"/>
    </row>
    <row r="30" spans="1:10" s="25" customFormat="1" ht="30.75" customHeight="1">
      <c r="A30" s="115"/>
      <c r="B30" s="111"/>
      <c r="C30" s="111"/>
      <c r="D30" s="111"/>
      <c r="E30" s="127"/>
      <c r="F30" s="111"/>
      <c r="G30" s="111"/>
      <c r="H30" s="111"/>
      <c r="I30" s="107"/>
      <c r="J30" s="114"/>
    </row>
    <row r="31" spans="1:10" s="25" customFormat="1" ht="20.25">
      <c r="A31" s="116"/>
      <c r="B31" s="111"/>
      <c r="C31" s="111"/>
      <c r="D31" s="111"/>
      <c r="E31" s="111"/>
      <c r="F31" s="111"/>
      <c r="G31" s="111"/>
      <c r="H31" s="111"/>
      <c r="I31" s="107"/>
      <c r="J31" s="114"/>
    </row>
    <row r="32" spans="1:10" s="25" customFormat="1" ht="20.25">
      <c r="A32" s="117"/>
      <c r="B32" s="111"/>
      <c r="C32" s="111"/>
      <c r="D32" s="111"/>
      <c r="E32" s="111"/>
      <c r="F32" s="111"/>
      <c r="G32" s="123"/>
      <c r="H32" s="111"/>
      <c r="I32" s="107"/>
      <c r="J32" s="114"/>
    </row>
    <row r="33" spans="1:10" s="25" customFormat="1" ht="15.75">
      <c r="A33" s="128"/>
      <c r="B33" s="128"/>
      <c r="C33" s="128"/>
      <c r="D33" s="128"/>
      <c r="E33" s="128"/>
      <c r="F33" s="128"/>
      <c r="G33" s="128"/>
      <c r="H33" s="128"/>
      <c r="I33" s="114"/>
      <c r="J33" s="114"/>
    </row>
    <row r="34" spans="1:8" s="25" customFormat="1" ht="15.75">
      <c r="A34" s="63"/>
      <c r="B34" s="63"/>
      <c r="C34" s="63"/>
      <c r="D34" s="63"/>
      <c r="E34" s="63"/>
      <c r="F34" s="63"/>
      <c r="G34" s="63"/>
      <c r="H34" s="63"/>
    </row>
    <row r="35" spans="1:8" s="25" customFormat="1" ht="15.75">
      <c r="A35" s="63"/>
      <c r="B35" s="63"/>
      <c r="C35" s="63"/>
      <c r="D35" s="63"/>
      <c r="E35" s="63"/>
      <c r="F35" s="63"/>
      <c r="G35" s="63"/>
      <c r="H35" s="63"/>
    </row>
    <row r="36" spans="1:8" s="25" customFormat="1" ht="15.75">
      <c r="A36" s="63"/>
      <c r="B36" s="63"/>
      <c r="C36" s="63"/>
      <c r="D36" s="63"/>
      <c r="E36" s="63"/>
      <c r="F36" s="63"/>
      <c r="G36" s="63"/>
      <c r="H36" s="63"/>
    </row>
    <row r="37" spans="1:8" s="25" customFormat="1" ht="15.75">
      <c r="A37" s="63"/>
      <c r="B37" s="63"/>
      <c r="C37" s="63"/>
      <c r="D37" s="63"/>
      <c r="E37" s="63"/>
      <c r="F37" s="63"/>
      <c r="G37" s="63"/>
      <c r="H37" s="63"/>
    </row>
    <row r="38" spans="1:8" s="25" customFormat="1" ht="15.75">
      <c r="A38" s="63"/>
      <c r="B38" s="63"/>
      <c r="C38" s="63"/>
      <c r="D38" s="63"/>
      <c r="E38" s="63"/>
      <c r="F38" s="63"/>
      <c r="G38" s="63"/>
      <c r="H38" s="63"/>
    </row>
    <row r="39" spans="1:8" s="25" customFormat="1" ht="15.75">
      <c r="A39" s="63"/>
      <c r="B39" s="63"/>
      <c r="C39" s="63"/>
      <c r="D39" s="63"/>
      <c r="E39" s="63"/>
      <c r="F39" s="63"/>
      <c r="G39" s="63"/>
      <c r="H39" s="63"/>
    </row>
    <row r="40" spans="1:8" s="25" customFormat="1" ht="15.75">
      <c r="A40" s="63"/>
      <c r="B40" s="63"/>
      <c r="C40" s="63"/>
      <c r="D40" s="63"/>
      <c r="E40" s="63"/>
      <c r="F40" s="63"/>
      <c r="G40" s="63"/>
      <c r="H40" s="63"/>
    </row>
    <row r="41" spans="1:8" s="25" customFormat="1" ht="15.75">
      <c r="A41" s="63"/>
      <c r="B41" s="63"/>
      <c r="C41" s="63"/>
      <c r="D41" s="63"/>
      <c r="E41" s="63"/>
      <c r="F41" s="63"/>
      <c r="G41" s="63"/>
      <c r="H41" s="63"/>
    </row>
    <row r="42" spans="1:8" s="25" customFormat="1" ht="15.75">
      <c r="A42" s="63"/>
      <c r="B42" s="63"/>
      <c r="C42" s="63"/>
      <c r="D42" s="63"/>
      <c r="E42" s="63"/>
      <c r="F42" s="63"/>
      <c r="G42" s="63"/>
      <c r="H42" s="63"/>
    </row>
    <row r="43" spans="1:8" s="25" customFormat="1" ht="15.75">
      <c r="A43" s="63"/>
      <c r="B43" s="63"/>
      <c r="C43" s="63"/>
      <c r="D43" s="63"/>
      <c r="E43" s="63"/>
      <c r="F43" s="63"/>
      <c r="G43" s="63"/>
      <c r="H43" s="63"/>
    </row>
    <row r="44" spans="1:8" s="25" customFormat="1" ht="15.75">
      <c r="A44" s="63"/>
      <c r="B44" s="63"/>
      <c r="C44" s="63"/>
      <c r="D44" s="63"/>
      <c r="E44" s="63"/>
      <c r="F44" s="63"/>
      <c r="G44" s="63"/>
      <c r="H44" s="63"/>
    </row>
    <row r="45" spans="1:8" s="25" customFormat="1" ht="15.75">
      <c r="A45" s="63"/>
      <c r="B45" s="63"/>
      <c r="C45" s="63"/>
      <c r="D45" s="63"/>
      <c r="E45" s="63"/>
      <c r="F45" s="63"/>
      <c r="G45" s="63"/>
      <c r="H45" s="63"/>
    </row>
    <row r="46" spans="1:8" s="25" customFormat="1" ht="15.75">
      <c r="A46" s="63"/>
      <c r="B46" s="63"/>
      <c r="C46" s="63"/>
      <c r="D46" s="63"/>
      <c r="E46" s="63"/>
      <c r="F46" s="63"/>
      <c r="G46" s="63"/>
      <c r="H46" s="63"/>
    </row>
    <row r="47" spans="1:8" s="25" customFormat="1" ht="15.75">
      <c r="A47" s="63"/>
      <c r="B47" s="63"/>
      <c r="C47" s="63"/>
      <c r="D47" s="63"/>
      <c r="E47" s="63"/>
      <c r="F47" s="63"/>
      <c r="G47" s="63"/>
      <c r="H47" s="63"/>
    </row>
    <row r="48" spans="1:8" s="25" customFormat="1" ht="15.75">
      <c r="A48" s="63"/>
      <c r="B48" s="63"/>
      <c r="C48" s="63"/>
      <c r="D48" s="63"/>
      <c r="E48" s="63"/>
      <c r="F48" s="63"/>
      <c r="G48" s="63"/>
      <c r="H48" s="63"/>
    </row>
    <row r="49" spans="1:8" s="25" customFormat="1" ht="15.75">
      <c r="A49" s="63"/>
      <c r="B49" s="63"/>
      <c r="C49" s="63"/>
      <c r="D49" s="63"/>
      <c r="E49" s="63"/>
      <c r="F49" s="63"/>
      <c r="G49" s="63"/>
      <c r="H49" s="63"/>
    </row>
    <row r="50" s="25" customFormat="1" ht="15.75"/>
    <row r="51" s="25" customFormat="1" ht="15.75"/>
    <row r="52" s="25" customFormat="1" ht="15.75"/>
    <row r="53" s="25" customFormat="1" ht="15.75"/>
    <row r="54" s="25" customFormat="1" ht="15.75"/>
    <row r="55" s="25" customFormat="1" ht="15.75"/>
    <row r="56" s="25" customFormat="1" ht="15.75"/>
    <row r="57" s="25" customFormat="1" ht="15.75"/>
    <row r="58" s="25" customFormat="1" ht="15.75"/>
    <row r="59" s="25" customFormat="1" ht="15.75"/>
    <row r="60" s="25" customFormat="1" ht="15.75"/>
    <row r="61" s="25" customFormat="1" ht="15.75"/>
    <row r="62" s="25" customFormat="1" ht="15.75"/>
    <row r="63" s="25" customFormat="1" ht="15.75"/>
    <row r="64" s="25" customFormat="1" ht="15.75"/>
    <row r="65" s="25" customFormat="1" ht="15.75"/>
    <row r="66" s="25" customFormat="1" ht="15.75"/>
    <row r="67" s="25" customFormat="1" ht="15.75"/>
    <row r="68" s="25" customFormat="1" ht="15.75"/>
    <row r="69" s="25" customFormat="1" ht="15.75"/>
    <row r="70" s="25" customFormat="1" ht="15.75"/>
  </sheetData>
  <sheetProtection/>
  <mergeCells count="44">
    <mergeCell ref="C9:C10"/>
    <mergeCell ref="D9:D10"/>
    <mergeCell ref="B3:B4"/>
    <mergeCell ref="F9:F10"/>
    <mergeCell ref="G27:H27"/>
    <mergeCell ref="G3:G4"/>
    <mergeCell ref="C3:C4"/>
    <mergeCell ref="D3:D4"/>
    <mergeCell ref="D11:H11"/>
    <mergeCell ref="C13:C14"/>
    <mergeCell ref="F13:F14"/>
    <mergeCell ref="A21:C21"/>
    <mergeCell ref="D21:H21"/>
    <mergeCell ref="E3:E4"/>
    <mergeCell ref="G9:G10"/>
    <mergeCell ref="H9:H10"/>
    <mergeCell ref="H19:H20"/>
    <mergeCell ref="A11:C11"/>
    <mergeCell ref="B9:B10"/>
    <mergeCell ref="E9:E10"/>
    <mergeCell ref="D13:D14"/>
    <mergeCell ref="H13:H14"/>
    <mergeCell ref="E13:E14"/>
    <mergeCell ref="A9:A10"/>
    <mergeCell ref="D24:E24"/>
    <mergeCell ref="H3:H4"/>
    <mergeCell ref="F19:F20"/>
    <mergeCell ref="A12:A13"/>
    <mergeCell ref="B12:H12"/>
    <mergeCell ref="B13:B14"/>
    <mergeCell ref="G19:G20"/>
    <mergeCell ref="A2:A3"/>
    <mergeCell ref="B2:H2"/>
    <mergeCell ref="F3:F4"/>
    <mergeCell ref="D26:E26"/>
    <mergeCell ref="A29:C29"/>
    <mergeCell ref="A1:H1"/>
    <mergeCell ref="A19:A20"/>
    <mergeCell ref="B19:B20"/>
    <mergeCell ref="C19:C20"/>
    <mergeCell ref="D19:D20"/>
    <mergeCell ref="E19:E20"/>
    <mergeCell ref="G13:G14"/>
    <mergeCell ref="D27:E27"/>
  </mergeCells>
  <printOptions horizontalCentered="1" verticalCentered="1"/>
  <pageMargins left="0.3937007874015748" right="0.3937007874015748" top="0.5511811023622047" bottom="0.5511811023622047" header="0.6692913385826772" footer="0.66929133858267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korisnik</cp:lastModifiedBy>
  <cp:lastPrinted>2020-10-20T06:33:38Z</cp:lastPrinted>
  <dcterms:created xsi:type="dcterms:W3CDTF">1996-10-14T23:33:28Z</dcterms:created>
  <dcterms:modified xsi:type="dcterms:W3CDTF">2020-10-26T06:56:56Z</dcterms:modified>
  <cp:category/>
  <cp:version/>
  <cp:contentType/>
  <cp:contentStatus/>
</cp:coreProperties>
</file>